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7_TABLAS_RETRIBUTIVAS_EMPLEDOS_PUBLICOS\Retribuciones 2022\"/>
    </mc:Choice>
  </mc:AlternateContent>
  <bookViews>
    <workbookView xWindow="0" yWindow="0" windowWidth="23040" windowHeight="9045" tabRatio="797"/>
  </bookViews>
  <sheets>
    <sheet name="RetribLaboralesAnual_2022" sheetId="4" r:id="rId1"/>
    <sheet name="RetribLaboralesMensual_2022" sheetId="5" r:id="rId2"/>
  </sheets>
  <definedNames>
    <definedName name="_xlnm.Print_Area" localSheetId="0">RetribLaboralesAnual_2022!$A$1:$L$81</definedName>
    <definedName name="_xlnm.Print_Area" localSheetId="1">RetribLaboralesMensual_2022!$A$1:$I$81</definedName>
  </definedNames>
  <calcPr calcId="162913"/>
</workbook>
</file>

<file path=xl/calcChain.xml><?xml version="1.0" encoding="utf-8"?>
<calcChain xmlns="http://schemas.openxmlformats.org/spreadsheetml/2006/main">
  <c r="G74" i="4" l="1"/>
  <c r="J74" i="4" s="1"/>
  <c r="G72" i="4"/>
  <c r="G71" i="4"/>
  <c r="K71" i="4" s="1"/>
  <c r="G63" i="4"/>
  <c r="J69" i="4" s="1"/>
  <c r="G58" i="4"/>
  <c r="J61" i="4" s="1"/>
  <c r="G55" i="4"/>
  <c r="J57" i="4" s="1"/>
  <c r="G54" i="4"/>
  <c r="K54" i="4" s="1"/>
  <c r="G44" i="4"/>
  <c r="J49" i="4" s="1"/>
  <c r="G37" i="4"/>
  <c r="J41" i="4" s="1"/>
  <c r="G27" i="4"/>
  <c r="G19" i="4"/>
  <c r="J24" i="4" s="1"/>
  <c r="G9" i="4"/>
  <c r="K17" i="4" s="1"/>
  <c r="J12" i="4" l="1"/>
  <c r="J16" i="4"/>
  <c r="K11" i="4"/>
  <c r="K15" i="4"/>
  <c r="J20" i="4"/>
  <c r="J23" i="4"/>
  <c r="J25" i="4"/>
  <c r="J44" i="4"/>
  <c r="J48" i="4"/>
  <c r="J52" i="4"/>
  <c r="J66" i="4"/>
  <c r="J71" i="4"/>
  <c r="J11" i="4"/>
  <c r="J15" i="4"/>
  <c r="K10" i="4"/>
  <c r="K14" i="4"/>
  <c r="J19" i="4"/>
  <c r="J21" i="4"/>
  <c r="J45" i="4"/>
  <c r="J54" i="4"/>
  <c r="J65" i="4"/>
  <c r="K27" i="4"/>
  <c r="K32" i="4"/>
  <c r="K28" i="4"/>
  <c r="K35" i="4"/>
  <c r="K31" i="4"/>
  <c r="K34" i="4"/>
  <c r="K30" i="4"/>
  <c r="K33" i="4"/>
  <c r="K29" i="4"/>
  <c r="K57" i="4"/>
  <c r="K56" i="4"/>
  <c r="K55" i="4"/>
  <c r="K73" i="4"/>
  <c r="K72" i="4"/>
  <c r="J27" i="4"/>
  <c r="J31" i="4"/>
  <c r="J35" i="4"/>
  <c r="K41" i="4"/>
  <c r="K37" i="4"/>
  <c r="K40" i="4"/>
  <c r="K43" i="4"/>
  <c r="K39" i="4"/>
  <c r="K42" i="4"/>
  <c r="K38" i="4"/>
  <c r="K62" i="4"/>
  <c r="K58" i="4"/>
  <c r="K61" i="4"/>
  <c r="K60" i="4"/>
  <c r="K59" i="4"/>
  <c r="K75" i="4"/>
  <c r="K74" i="4"/>
  <c r="K76" i="4"/>
  <c r="J28" i="4"/>
  <c r="J32" i="4"/>
  <c r="J37" i="4"/>
  <c r="J40" i="4"/>
  <c r="J58" i="4"/>
  <c r="J62" i="4"/>
  <c r="J75" i="4"/>
  <c r="K49" i="4"/>
  <c r="K45" i="4"/>
  <c r="K52" i="4"/>
  <c r="K48" i="4"/>
  <c r="K44" i="4"/>
  <c r="K51" i="4"/>
  <c r="K47" i="4"/>
  <c r="K50" i="4"/>
  <c r="K46" i="4"/>
  <c r="K66" i="4"/>
  <c r="K69" i="4"/>
  <c r="K65" i="4"/>
  <c r="K68" i="4"/>
  <c r="K64" i="4"/>
  <c r="K67" i="4"/>
  <c r="K63" i="4"/>
  <c r="J9" i="4"/>
  <c r="J13" i="4"/>
  <c r="J17" i="4"/>
  <c r="K12" i="4"/>
  <c r="K16" i="4"/>
  <c r="J29" i="4"/>
  <c r="J33" i="4"/>
  <c r="J43" i="4"/>
  <c r="J39" i="4"/>
  <c r="J46" i="4"/>
  <c r="J50" i="4"/>
  <c r="J55" i="4"/>
  <c r="J59" i="4"/>
  <c r="J63" i="4"/>
  <c r="J67" i="4"/>
  <c r="J72" i="4"/>
  <c r="J76" i="4"/>
  <c r="K23" i="4"/>
  <c r="K19" i="4"/>
  <c r="K26" i="4"/>
  <c r="K22" i="4"/>
  <c r="K25" i="4"/>
  <c r="K21" i="4"/>
  <c r="K24" i="4"/>
  <c r="K20" i="4"/>
  <c r="J10" i="4"/>
  <c r="J14" i="4"/>
  <c r="K9" i="4"/>
  <c r="K13" i="4"/>
  <c r="J22" i="4"/>
  <c r="J26" i="4"/>
  <c r="J30" i="4"/>
  <c r="J34" i="4"/>
  <c r="J42" i="4"/>
  <c r="J38" i="4"/>
  <c r="J47" i="4"/>
  <c r="J51" i="4"/>
  <c r="J56" i="4"/>
  <c r="J60" i="4"/>
  <c r="J64" i="4"/>
  <c r="J68" i="4"/>
  <c r="J73" i="4"/>
  <c r="D9" i="5"/>
  <c r="E9" i="5"/>
  <c r="A81" i="5"/>
  <c r="I79" i="5"/>
  <c r="H79" i="5"/>
  <c r="D74" i="5"/>
  <c r="E74" i="5"/>
  <c r="F74" i="5"/>
  <c r="D72" i="5"/>
  <c r="E72" i="5"/>
  <c r="D71" i="5"/>
  <c r="D63" i="5"/>
  <c r="D58" i="5"/>
  <c r="E59" i="5"/>
  <c r="F59" i="5"/>
  <c r="D55" i="5"/>
  <c r="D54" i="5"/>
  <c r="E54" i="5"/>
  <c r="F54" i="5"/>
  <c r="D44" i="5"/>
  <c r="D37" i="5"/>
  <c r="E40" i="5"/>
  <c r="F40" i="5"/>
  <c r="D27" i="5"/>
  <c r="D19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7" i="5"/>
  <c r="F37" i="5"/>
  <c r="E38" i="5"/>
  <c r="F38" i="5"/>
  <c r="E39" i="5"/>
  <c r="F39" i="5"/>
  <c r="E41" i="5"/>
  <c r="F41" i="5"/>
  <c r="E42" i="5"/>
  <c r="F42" i="5"/>
  <c r="E43" i="5"/>
  <c r="F43" i="5"/>
  <c r="E44" i="5"/>
  <c r="F44" i="5"/>
  <c r="E45" i="5"/>
  <c r="F45" i="5"/>
  <c r="E46" i="5"/>
  <c r="F46" i="5"/>
  <c r="E47" i="5"/>
  <c r="F47" i="5"/>
  <c r="E48" i="5"/>
  <c r="G48" i="5" s="1"/>
  <c r="M48" i="5" s="1"/>
  <c r="F48" i="5"/>
  <c r="E49" i="5"/>
  <c r="F49" i="5"/>
  <c r="E50" i="5"/>
  <c r="F50" i="5"/>
  <c r="E51" i="5"/>
  <c r="F51" i="5"/>
  <c r="E52" i="5"/>
  <c r="F52" i="5"/>
  <c r="E55" i="5"/>
  <c r="F55" i="5"/>
  <c r="E56" i="5"/>
  <c r="F56" i="5"/>
  <c r="E57" i="5"/>
  <c r="F57" i="5"/>
  <c r="E58" i="5"/>
  <c r="F58" i="5"/>
  <c r="E60" i="5"/>
  <c r="F60" i="5"/>
  <c r="E61" i="5"/>
  <c r="F61" i="5"/>
  <c r="E62" i="5"/>
  <c r="F62" i="5"/>
  <c r="E63" i="5"/>
  <c r="F63" i="5"/>
  <c r="E64" i="5"/>
  <c r="F64" i="5"/>
  <c r="E65" i="5"/>
  <c r="F65" i="5"/>
  <c r="E66" i="5"/>
  <c r="G66" i="5" s="1"/>
  <c r="M66" i="5" s="1"/>
  <c r="F66" i="5"/>
  <c r="E67" i="5"/>
  <c r="F67" i="5"/>
  <c r="E68" i="5"/>
  <c r="F68" i="5"/>
  <c r="E69" i="5"/>
  <c r="F69" i="5"/>
  <c r="E71" i="5"/>
  <c r="F71" i="5"/>
  <c r="F72" i="5"/>
  <c r="E73" i="5"/>
  <c r="F73" i="5"/>
  <c r="E75" i="5"/>
  <c r="F75" i="5"/>
  <c r="E76" i="5"/>
  <c r="F76" i="5"/>
  <c r="F9" i="5"/>
  <c r="F10" i="5"/>
  <c r="F11" i="5"/>
  <c r="F12" i="5"/>
  <c r="F13" i="5"/>
  <c r="F14" i="5"/>
  <c r="F15" i="5"/>
  <c r="F16" i="5"/>
  <c r="F17" i="5"/>
  <c r="E10" i="5"/>
  <c r="E11" i="5"/>
  <c r="E12" i="5"/>
  <c r="E13" i="5"/>
  <c r="E14" i="5"/>
  <c r="E15" i="5"/>
  <c r="E16" i="5"/>
  <c r="E17" i="5"/>
  <c r="G71" i="5" l="1"/>
  <c r="M71" i="5" s="1"/>
  <c r="G75" i="5"/>
  <c r="M75" i="5" s="1"/>
  <c r="H76" i="5"/>
  <c r="N76" i="5" s="1"/>
  <c r="H20" i="5"/>
  <c r="N20" i="5" s="1"/>
  <c r="H58" i="5"/>
  <c r="N58" i="5" s="1"/>
  <c r="G73" i="5"/>
  <c r="M73" i="5" s="1"/>
  <c r="H29" i="5"/>
  <c r="N29" i="5" s="1"/>
  <c r="H55" i="5"/>
  <c r="N55" i="5" s="1"/>
  <c r="G76" i="5"/>
  <c r="M76" i="5" s="1"/>
  <c r="G58" i="5"/>
  <c r="M58" i="5" s="1"/>
  <c r="H73" i="5"/>
  <c r="N73" i="5" s="1"/>
  <c r="G62" i="5"/>
  <c r="M62" i="5" s="1"/>
  <c r="H60" i="5"/>
  <c r="N60" i="5" s="1"/>
  <c r="G59" i="5"/>
  <c r="M59" i="5" s="1"/>
  <c r="G72" i="5"/>
  <c r="M72" i="5" s="1"/>
  <c r="H74" i="5"/>
  <c r="N74" i="5" s="1"/>
  <c r="H10" i="5"/>
  <c r="N10" i="5" s="1"/>
  <c r="H61" i="5"/>
  <c r="N61" i="5" s="1"/>
  <c r="G39" i="5"/>
  <c r="M39" i="5" s="1"/>
  <c r="H37" i="5"/>
  <c r="N37" i="5" s="1"/>
  <c r="G69" i="5"/>
  <c r="M69" i="5" s="1"/>
  <c r="G68" i="5"/>
  <c r="M68" i="5" s="1"/>
  <c r="H25" i="5"/>
  <c r="N25" i="5" s="1"/>
  <c r="H42" i="5"/>
  <c r="N42" i="5" s="1"/>
  <c r="H59" i="5"/>
  <c r="N59" i="5" s="1"/>
  <c r="H72" i="5"/>
  <c r="N72" i="5" s="1"/>
  <c r="G74" i="5"/>
  <c r="M74" i="5" s="1"/>
  <c r="H30" i="5"/>
  <c r="N30" i="5" s="1"/>
  <c r="G46" i="5"/>
  <c r="M46" i="5" s="1"/>
  <c r="G65" i="5"/>
  <c r="M65" i="5" s="1"/>
  <c r="H66" i="5"/>
  <c r="N66" i="5" s="1"/>
  <c r="G64" i="5"/>
  <c r="M64" i="5" s="1"/>
  <c r="G31" i="5"/>
  <c r="M31" i="5" s="1"/>
  <c r="H75" i="5"/>
  <c r="N75" i="5" s="1"/>
  <c r="G9" i="5"/>
  <c r="M9" i="5" s="1"/>
  <c r="H71" i="5"/>
  <c r="N71" i="5" s="1"/>
  <c r="H62" i="5"/>
  <c r="N62" i="5" s="1"/>
  <c r="G56" i="5"/>
  <c r="M56" i="5" s="1"/>
  <c r="H57" i="5"/>
  <c r="N57" i="5" s="1"/>
  <c r="H19" i="5"/>
  <c r="N19" i="5" s="1"/>
  <c r="G24" i="5"/>
  <c r="M24" i="5" s="1"/>
  <c r="H26" i="5"/>
  <c r="N26" i="5" s="1"/>
  <c r="H21" i="5"/>
  <c r="N21" i="5" s="1"/>
  <c r="G23" i="5"/>
  <c r="M23" i="5" s="1"/>
  <c r="H24" i="5"/>
  <c r="N24" i="5" s="1"/>
  <c r="G20" i="5"/>
  <c r="M20" i="5" s="1"/>
  <c r="G26" i="5"/>
  <c r="M26" i="5" s="1"/>
  <c r="G19" i="5"/>
  <c r="M19" i="5" s="1"/>
  <c r="G22" i="5"/>
  <c r="M22" i="5" s="1"/>
  <c r="H23" i="5"/>
  <c r="N23" i="5" s="1"/>
  <c r="G25" i="5"/>
  <c r="M25" i="5" s="1"/>
  <c r="G21" i="5"/>
  <c r="M21" i="5" s="1"/>
  <c r="H54" i="5"/>
  <c r="N54" i="5" s="1"/>
  <c r="G44" i="5"/>
  <c r="M44" i="5" s="1"/>
  <c r="H52" i="5"/>
  <c r="N52" i="5" s="1"/>
  <c r="H46" i="5"/>
  <c r="N46" i="5" s="1"/>
  <c r="H51" i="5"/>
  <c r="N51" i="5" s="1"/>
  <c r="H50" i="5"/>
  <c r="N50" i="5" s="1"/>
  <c r="G49" i="5"/>
  <c r="M49" i="5" s="1"/>
  <c r="H48" i="5"/>
  <c r="N48" i="5" s="1"/>
  <c r="G45" i="5"/>
  <c r="M45" i="5" s="1"/>
  <c r="H49" i="5"/>
  <c r="N49" i="5" s="1"/>
  <c r="H47" i="5"/>
  <c r="N47" i="5" s="1"/>
  <c r="H44" i="5"/>
  <c r="N44" i="5" s="1"/>
  <c r="G52" i="5"/>
  <c r="M52" i="5" s="1"/>
  <c r="H45" i="5"/>
  <c r="N45" i="5" s="1"/>
  <c r="G38" i="5"/>
  <c r="M38" i="5" s="1"/>
  <c r="G37" i="5"/>
  <c r="M37" i="5" s="1"/>
  <c r="G43" i="5"/>
  <c r="M43" i="5" s="1"/>
  <c r="G40" i="5"/>
  <c r="M40" i="5" s="1"/>
  <c r="H43" i="5"/>
  <c r="N43" i="5" s="1"/>
  <c r="G41" i="5"/>
  <c r="M41" i="5" s="1"/>
  <c r="H38" i="5"/>
  <c r="N38" i="5" s="1"/>
  <c r="H40" i="5"/>
  <c r="N40" i="5" s="1"/>
  <c r="G42" i="5"/>
  <c r="M42" i="5" s="1"/>
  <c r="H39" i="5"/>
  <c r="N39" i="5" s="1"/>
  <c r="G33" i="5"/>
  <c r="M33" i="5" s="1"/>
  <c r="G35" i="5"/>
  <c r="M35" i="5" s="1"/>
  <c r="H32" i="5"/>
  <c r="N32" i="5" s="1"/>
  <c r="H27" i="5"/>
  <c r="N27" i="5" s="1"/>
  <c r="H22" i="5"/>
  <c r="N22" i="5" s="1"/>
  <c r="G15" i="5"/>
  <c r="M15" i="5" s="1"/>
  <c r="G16" i="5"/>
  <c r="M16" i="5" s="1"/>
  <c r="H13" i="5"/>
  <c r="N13" i="5" s="1"/>
  <c r="G13" i="5"/>
  <c r="M13" i="5" s="1"/>
  <c r="G14" i="5"/>
  <c r="M14" i="5" s="1"/>
  <c r="H9" i="5"/>
  <c r="N9" i="5" s="1"/>
  <c r="H16" i="5"/>
  <c r="N16" i="5" s="1"/>
  <c r="G11" i="5"/>
  <c r="M11" i="5" s="1"/>
  <c r="G12" i="5"/>
  <c r="M12" i="5" s="1"/>
  <c r="H12" i="5"/>
  <c r="N12" i="5" s="1"/>
  <c r="G17" i="5"/>
  <c r="M17" i="5" s="1"/>
  <c r="H14" i="5"/>
  <c r="N14" i="5" s="1"/>
  <c r="G10" i="5"/>
  <c r="M10" i="5" s="1"/>
  <c r="G61" i="5"/>
  <c r="M61" i="5" s="1"/>
  <c r="G60" i="5"/>
  <c r="M60" i="5" s="1"/>
  <c r="G51" i="5"/>
  <c r="M51" i="5" s="1"/>
  <c r="G47" i="5"/>
  <c r="M47" i="5" s="1"/>
  <c r="G29" i="5"/>
  <c r="M29" i="5" s="1"/>
  <c r="G28" i="5"/>
  <c r="M28" i="5" s="1"/>
  <c r="G27" i="5"/>
  <c r="M27" i="5" s="1"/>
  <c r="G67" i="5"/>
  <c r="M67" i="5" s="1"/>
  <c r="H15" i="5"/>
  <c r="N15" i="5" s="1"/>
  <c r="H17" i="5"/>
  <c r="N17" i="5" s="1"/>
  <c r="H63" i="5"/>
  <c r="N63" i="5" s="1"/>
  <c r="H67" i="5"/>
  <c r="N67" i="5" s="1"/>
  <c r="H31" i="5"/>
  <c r="N31" i="5" s="1"/>
  <c r="G30" i="5"/>
  <c r="M30" i="5" s="1"/>
  <c r="H28" i="5"/>
  <c r="N28" i="5" s="1"/>
  <c r="H41" i="5"/>
  <c r="N41" i="5" s="1"/>
  <c r="G54" i="5"/>
  <c r="M54" i="5" s="1"/>
  <c r="G57" i="5"/>
  <c r="M57" i="5" s="1"/>
  <c r="H64" i="5"/>
  <c r="N64" i="5" s="1"/>
  <c r="H68" i="5"/>
  <c r="N68" i="5" s="1"/>
  <c r="G55" i="5"/>
  <c r="M55" i="5" s="1"/>
  <c r="H65" i="5"/>
  <c r="N65" i="5" s="1"/>
  <c r="H69" i="5"/>
  <c r="N69" i="5" s="1"/>
  <c r="G63" i="5"/>
  <c r="M63" i="5" s="1"/>
  <c r="G50" i="5"/>
  <c r="M50" i="5" s="1"/>
  <c r="H56" i="5"/>
  <c r="N56" i="5" s="1"/>
  <c r="G34" i="5"/>
  <c r="M34" i="5" s="1"/>
  <c r="H35" i="5"/>
  <c r="N35" i="5" s="1"/>
  <c r="H11" i="5"/>
  <c r="N11" i="5" s="1"/>
  <c r="G32" i="5"/>
  <c r="M32" i="5" s="1"/>
  <c r="H34" i="5"/>
  <c r="N34" i="5" s="1"/>
  <c r="H33" i="5"/>
  <c r="N33" i="5" s="1"/>
</calcChain>
</file>

<file path=xl/sharedStrings.xml><?xml version="1.0" encoding="utf-8"?>
<sst xmlns="http://schemas.openxmlformats.org/spreadsheetml/2006/main" count="313" uniqueCount="78">
  <si>
    <t>TOTAL</t>
  </si>
  <si>
    <t>A</t>
  </si>
  <si>
    <t>B</t>
  </si>
  <si>
    <t>C</t>
  </si>
  <si>
    <t>18SC</t>
  </si>
  <si>
    <t>D</t>
  </si>
  <si>
    <t>E</t>
  </si>
  <si>
    <t>D.G. Presupuestos, Financiación y Tesorería</t>
  </si>
  <si>
    <t>Pagas Extraordinarias (x2)</t>
  </si>
  <si>
    <t>Trienios</t>
  </si>
  <si>
    <t>Grupo</t>
  </si>
  <si>
    <t>(30-22)</t>
  </si>
  <si>
    <t>(29-22)</t>
  </si>
  <si>
    <t>(28-22)</t>
  </si>
  <si>
    <t>(27-22)</t>
  </si>
  <si>
    <t>(26-22)</t>
  </si>
  <si>
    <t>(25-22)</t>
  </si>
  <si>
    <t>(24-22)</t>
  </si>
  <si>
    <t>(23-22)</t>
  </si>
  <si>
    <t>(22-22)</t>
  </si>
  <si>
    <t>(26-19)</t>
  </si>
  <si>
    <t>(25-19)</t>
  </si>
  <si>
    <t>(24-19)</t>
  </si>
  <si>
    <t>(23-19)</t>
  </si>
  <si>
    <t>(22-19)</t>
  </si>
  <si>
    <t>(21-19)</t>
  </si>
  <si>
    <t>(20-19)</t>
  </si>
  <si>
    <t>(19-19)</t>
  </si>
  <si>
    <t>(26-18)</t>
  </si>
  <si>
    <t>(25-18)</t>
  </si>
  <si>
    <t>(24-18)</t>
  </si>
  <si>
    <t>(23-18)</t>
  </si>
  <si>
    <t>(22-18)</t>
  </si>
  <si>
    <t>(21-18)</t>
  </si>
  <si>
    <t>(20-18)</t>
  </si>
  <si>
    <t>(19-18)</t>
  </si>
  <si>
    <t>(18-18)</t>
  </si>
  <si>
    <t>(18SC-18)</t>
  </si>
  <si>
    <t>(16SD-18)</t>
  </si>
  <si>
    <t>(22-16)</t>
  </si>
  <si>
    <t>(21-16)</t>
  </si>
  <si>
    <t>(20-16)</t>
  </si>
  <si>
    <t>(19-16)</t>
  </si>
  <si>
    <t>(18SC-16)</t>
  </si>
  <si>
    <t>(16SD-16)</t>
  </si>
  <si>
    <t>(18-16)</t>
  </si>
  <si>
    <t>(17-16)</t>
  </si>
  <si>
    <t>(16-16)</t>
  </si>
  <si>
    <t>(18SC-18SC)</t>
  </si>
  <si>
    <t>(18SC-14)</t>
  </si>
  <si>
    <t>(16SD-14)</t>
  </si>
  <si>
    <t>(18-14)</t>
  </si>
  <si>
    <t>(17-14)</t>
  </si>
  <si>
    <t>(16-14)</t>
  </si>
  <si>
    <t>(15-14)</t>
  </si>
  <si>
    <t>(14-14)</t>
  </si>
  <si>
    <t>(14-13)</t>
  </si>
  <si>
    <t>(13-13)</t>
  </si>
  <si>
    <t>(14-12)</t>
  </si>
  <si>
    <t>(13-12)</t>
  </si>
  <si>
    <t>(12-12)</t>
  </si>
  <si>
    <t>Tipo 1</t>
  </si>
  <si>
    <t>Tipo 2</t>
  </si>
  <si>
    <t>Retribuciones Mensuales (x12)</t>
  </si>
  <si>
    <t>Salario Base</t>
  </si>
  <si>
    <t>Compl. de Puesto</t>
  </si>
  <si>
    <t>Compl. Espec. Dedicación</t>
  </si>
  <si>
    <t>Con C. Especial Dedicación (B)</t>
  </si>
  <si>
    <t>Nivel sueldo</t>
  </si>
  <si>
    <t>Nivel del puesto</t>
  </si>
  <si>
    <t>Trienios (x14)</t>
  </si>
  <si>
    <t>* Los importes correspondientes al Complemento Específico de Perfeccionamiento Profesional y del Componente singular transitorio del Complemento Específico figuran en la tabla de retribuciones de personal funcionario</t>
  </si>
  <si>
    <t>Sin C. Especial Dedicación</t>
  </si>
  <si>
    <t>Laborales 2011</t>
  </si>
  <si>
    <t>Diferencia con Laborales 2011</t>
  </si>
  <si>
    <r>
      <t xml:space="preserve">RETRIBUCIONES ANUALES LABORALES AÑO 2022 </t>
    </r>
    <r>
      <rPr>
        <b/>
        <u/>
        <sz val="11"/>
        <rFont val="Tahoma"/>
        <family val="2"/>
      </rPr>
      <t>(2%)</t>
    </r>
  </si>
  <si>
    <r>
      <t xml:space="preserve">RETRIBUCIONES MENSUALES LABORALES AÑO 2022 </t>
    </r>
    <r>
      <rPr>
        <b/>
        <u/>
        <sz val="11"/>
        <rFont val="Tahoma"/>
        <family val="2"/>
      </rPr>
      <t>(2%)</t>
    </r>
  </si>
  <si>
    <t>Importes incluidos en la Ley 22/2021, de 28 de diciembre, y en el Acuerdo de Consejo de Gobierno de 9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</si>
</sst>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s_-;\-* #,##0\ _P_t_s_-;_-* &quot;-&quot;\ _P_t_s_-;_-@_-"/>
    <numFmt numFmtId="168" formatCode="#,##0.0000"/>
    <numFmt numFmtId="169" formatCode="#,##0\ \ "/>
    <numFmt numFmtId="170" formatCode="#,###.00\ \ "/>
    <numFmt numFmtId="171" formatCode="0.00000"/>
    <numFmt numFmtId="172" formatCode="#,##0.000000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b/>
      <sz val="7"/>
      <name val="Tahoma"/>
      <family val="2"/>
    </font>
    <font>
      <b/>
      <sz val="7.5"/>
      <name val="Tahoma"/>
      <family val="2"/>
    </font>
    <font>
      <sz val="10"/>
      <name val="Arial"/>
      <family val="2"/>
    </font>
    <font>
      <b/>
      <u/>
      <sz val="1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4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9" fillId="0" borderId="0" xfId="0" applyFont="1" applyFill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horizontal="right" vertical="center" indent="1"/>
    </xf>
    <xf numFmtId="0" fontId="3" fillId="0" borderId="0" xfId="0" quotePrefix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171" fontId="5" fillId="0" borderId="0" xfId="0" applyNumberFormat="1" applyFont="1" applyProtection="1"/>
    <xf numFmtId="4" fontId="5" fillId="0" borderId="0" xfId="0" applyNumberFormat="1" applyFo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69" fontId="5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171" fontId="5" fillId="0" borderId="0" xfId="0" applyNumberFormat="1" applyFont="1" applyBorder="1" applyProtection="1"/>
    <xf numFmtId="0" fontId="9" fillId="0" borderId="0" xfId="0" applyFont="1" applyBorder="1" applyAlignment="1" applyProtection="1">
      <alignment horizontal="center"/>
    </xf>
    <xf numFmtId="4" fontId="8" fillId="0" borderId="0" xfId="0" applyNumberFormat="1" applyFont="1" applyProtection="1"/>
    <xf numFmtId="0" fontId="8" fillId="0" borderId="0" xfId="0" applyFont="1" applyProtection="1"/>
    <xf numFmtId="0" fontId="10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8" fontId="14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" fontId="5" fillId="0" borderId="0" xfId="0" applyNumberFormat="1" applyFont="1" applyBorder="1" applyProtection="1"/>
    <xf numFmtId="0" fontId="8" fillId="0" borderId="0" xfId="0" applyFont="1" applyBorder="1" applyProtection="1"/>
    <xf numFmtId="172" fontId="5" fillId="0" borderId="0" xfId="0" applyNumberFormat="1" applyFont="1" applyProtection="1"/>
    <xf numFmtId="0" fontId="13" fillId="0" borderId="0" xfId="0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" fontId="9" fillId="0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2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4" fontId="9" fillId="0" borderId="0" xfId="0" applyNumberFormat="1" applyFont="1" applyBorder="1" applyProtection="1"/>
    <xf numFmtId="168" fontId="14" fillId="0" borderId="0" xfId="0" applyNumberFormat="1" applyFont="1" applyFill="1" applyBorder="1" applyAlignment="1" applyProtection="1">
      <alignment horizontal="left" vertical="center" indent="1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/>
    </xf>
    <xf numFmtId="171" fontId="5" fillId="0" borderId="0" xfId="0" applyNumberFormat="1" applyFont="1" applyFill="1" applyProtection="1"/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4" fontId="5" fillId="0" borderId="0" xfId="0" applyNumberFormat="1" applyFont="1" applyFill="1" applyBorder="1" applyProtection="1"/>
    <xf numFmtId="168" fontId="14" fillId="0" borderId="0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 indent="1"/>
    </xf>
    <xf numFmtId="4" fontId="7" fillId="0" borderId="0" xfId="0" applyNumberFormat="1" applyFont="1" applyFill="1" applyBorder="1" applyAlignment="1" applyProtection="1">
      <alignment horizontal="right" vertical="center" indent="1"/>
    </xf>
    <xf numFmtId="4" fontId="5" fillId="0" borderId="0" xfId="0" applyNumberFormat="1" applyFont="1" applyFill="1" applyProtection="1"/>
    <xf numFmtId="4" fontId="3" fillId="0" borderId="7" xfId="0" applyNumberFormat="1" applyFont="1" applyFill="1" applyBorder="1" applyAlignment="1" applyProtection="1">
      <alignment vertical="center"/>
      <protection locked="0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4" fontId="3" fillId="0" borderId="9" xfId="0" applyNumberFormat="1" applyFont="1" applyFill="1" applyBorder="1" applyAlignment="1" applyProtection="1">
      <alignment vertical="center"/>
      <protection locked="0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3" fillId="0" borderId="11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9" fillId="0" borderId="10" xfId="0" applyNumberFormat="1" applyFont="1" applyFill="1" applyBorder="1" applyAlignment="1" applyProtection="1">
      <alignment horizontal="right" vertical="center"/>
    </xf>
    <xf numFmtId="4" fontId="9" fillId="0" borderId="11" xfId="0" applyNumberFormat="1" applyFont="1" applyFill="1" applyBorder="1" applyAlignment="1" applyProtection="1">
      <alignment horizontal="right" vertical="center"/>
    </xf>
    <xf numFmtId="4" fontId="9" fillId="0" borderId="12" xfId="0" applyNumberFormat="1" applyFont="1" applyFill="1" applyBorder="1" applyAlignment="1" applyProtection="1">
      <alignment horizontal="right" vertical="center"/>
    </xf>
    <xf numFmtId="4" fontId="9" fillId="0" borderId="7" xfId="0" applyNumberFormat="1" applyFont="1" applyFill="1" applyBorder="1" applyAlignment="1" applyProtection="1">
      <alignment horizontal="righ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4" fontId="9" fillId="0" borderId="9" xfId="0" applyNumberFormat="1" applyFont="1" applyFill="1" applyBorder="1" applyAlignment="1" applyProtection="1">
      <alignment horizontal="right" vertical="center"/>
    </xf>
    <xf numFmtId="4" fontId="9" fillId="0" borderId="10" xfId="1" applyNumberFormat="1" applyFont="1" applyFill="1" applyBorder="1" applyAlignment="1" applyProtection="1">
      <alignment horizontal="right" vertical="center"/>
    </xf>
    <xf numFmtId="4" fontId="9" fillId="0" borderId="11" xfId="1" applyNumberFormat="1" applyFont="1" applyFill="1" applyBorder="1" applyAlignment="1" applyProtection="1">
      <alignment horizontal="right" vertical="center"/>
    </xf>
    <xf numFmtId="4" fontId="9" fillId="0" borderId="12" xfId="1" applyNumberFormat="1" applyFont="1" applyFill="1" applyBorder="1" applyAlignment="1" applyProtection="1">
      <alignment horizontal="right" vertical="center"/>
    </xf>
    <xf numFmtId="4" fontId="7" fillId="0" borderId="4" xfId="0" applyNumberFormat="1" applyFont="1" applyFill="1" applyBorder="1" applyAlignment="1" applyProtection="1">
      <alignment horizontal="right" vertical="center"/>
    </xf>
    <xf numFmtId="4" fontId="7" fillId="0" borderId="5" xfId="0" applyNumberFormat="1" applyFont="1" applyFill="1" applyBorder="1" applyAlignment="1" applyProtection="1">
      <alignment horizontal="right" vertical="center"/>
    </xf>
    <xf numFmtId="4" fontId="7" fillId="0" borderId="6" xfId="0" applyNumberFormat="1" applyFont="1" applyFill="1" applyBorder="1" applyAlignment="1" applyProtection="1">
      <alignment horizontal="right" vertical="center"/>
    </xf>
    <xf numFmtId="170" fontId="14" fillId="0" borderId="7" xfId="0" applyNumberFormat="1" applyFont="1" applyBorder="1" applyAlignment="1" applyProtection="1">
      <alignment horizontal="center" vertical="center"/>
    </xf>
    <xf numFmtId="170" fontId="14" fillId="0" borderId="4" xfId="0" applyNumberFormat="1" applyFont="1" applyBorder="1" applyAlignment="1" applyProtection="1">
      <alignment horizontal="center" vertical="center"/>
    </xf>
    <xf numFmtId="170" fontId="14" fillId="0" borderId="8" xfId="0" applyNumberFormat="1" applyFont="1" applyBorder="1" applyAlignment="1" applyProtection="1">
      <alignment horizontal="center" vertical="center"/>
    </xf>
    <xf numFmtId="170" fontId="14" fillId="0" borderId="5" xfId="0" applyNumberFormat="1" applyFont="1" applyBorder="1" applyAlignment="1" applyProtection="1">
      <alignment horizontal="center" vertical="center"/>
    </xf>
    <xf numFmtId="170" fontId="14" fillId="0" borderId="9" xfId="0" applyNumberFormat="1" applyFont="1" applyBorder="1" applyAlignment="1" applyProtection="1">
      <alignment horizontal="center" vertical="center"/>
    </xf>
    <xf numFmtId="170" fontId="14" fillId="0" borderId="6" xfId="0" applyNumberFormat="1" applyFont="1" applyBorder="1" applyAlignment="1" applyProtection="1">
      <alignment horizontal="center" vertical="center"/>
    </xf>
    <xf numFmtId="4" fontId="9" fillId="0" borderId="20" xfId="0" applyNumberFormat="1" applyFont="1" applyFill="1" applyBorder="1" applyAlignment="1" applyProtection="1">
      <alignment horizontal="right" vertical="center"/>
    </xf>
    <xf numFmtId="4" fontId="9" fillId="0" borderId="21" xfId="0" applyNumberFormat="1" applyFont="1" applyFill="1" applyBorder="1" applyAlignment="1" applyProtection="1">
      <alignment horizontal="right" vertical="center"/>
    </xf>
    <xf numFmtId="4" fontId="7" fillId="0" borderId="22" xfId="0" applyNumberFormat="1" applyFont="1" applyFill="1" applyBorder="1" applyAlignment="1" applyProtection="1">
      <alignment horizontal="right" vertical="center"/>
    </xf>
    <xf numFmtId="170" fontId="14" fillId="0" borderId="21" xfId="0" applyNumberFormat="1" applyFont="1" applyBorder="1" applyAlignment="1" applyProtection="1">
      <alignment horizontal="center" vertical="center"/>
    </xf>
    <xf numFmtId="170" fontId="14" fillId="0" borderId="22" xfId="0" applyNumberFormat="1" applyFont="1" applyBorder="1" applyAlignment="1" applyProtection="1">
      <alignment horizontal="center" vertical="center"/>
    </xf>
    <xf numFmtId="170" fontId="14" fillId="0" borderId="6" xfId="0" applyNumberFormat="1" applyFont="1" applyFill="1" applyBorder="1" applyAlignment="1" applyProtection="1">
      <alignment horizontal="center" vertical="center"/>
    </xf>
    <xf numFmtId="170" fontId="14" fillId="0" borderId="5" xfId="0" applyNumberFormat="1" applyFont="1" applyFill="1" applyBorder="1" applyAlignment="1" applyProtection="1">
      <alignment horizontal="center" vertical="center"/>
    </xf>
    <xf numFmtId="4" fontId="9" fillId="0" borderId="23" xfId="0" applyNumberFormat="1" applyFont="1" applyFill="1" applyBorder="1" applyAlignment="1" applyProtection="1">
      <alignment horizontal="right" vertical="center"/>
    </xf>
    <xf numFmtId="4" fontId="9" fillId="0" borderId="24" xfId="0" applyNumberFormat="1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center" vertical="center"/>
    </xf>
    <xf numFmtId="170" fontId="14" fillId="0" borderId="25" xfId="0" applyNumberFormat="1" applyFont="1" applyBorder="1" applyAlignment="1" applyProtection="1">
      <alignment horizontal="center" vertical="center"/>
    </xf>
    <xf numFmtId="4" fontId="9" fillId="0" borderId="25" xfId="0" applyNumberFormat="1" applyFont="1" applyFill="1" applyBorder="1" applyAlignment="1" applyProtection="1">
      <alignment horizontal="right" vertical="center"/>
    </xf>
    <xf numFmtId="4" fontId="9" fillId="0" borderId="24" xfId="1" applyNumberFormat="1" applyFont="1" applyFill="1" applyBorder="1" applyAlignment="1" applyProtection="1">
      <alignment horizontal="right" vertical="center"/>
    </xf>
    <xf numFmtId="4" fontId="7" fillId="0" borderId="26" xfId="0" applyNumberFormat="1" applyFont="1" applyFill="1" applyBorder="1" applyAlignment="1" applyProtection="1">
      <alignment horizontal="right" vertical="center"/>
    </xf>
    <xf numFmtId="170" fontId="14" fillId="0" borderId="26" xfId="0" applyNumberFormat="1" applyFont="1" applyBorder="1" applyAlignment="1" applyProtection="1">
      <alignment horizontal="center" vertical="center"/>
    </xf>
    <xf numFmtId="170" fontId="14" fillId="0" borderId="25" xfId="0" applyNumberFormat="1" applyFont="1" applyFill="1" applyBorder="1" applyAlignment="1" applyProtection="1">
      <alignment horizontal="center" vertical="center"/>
    </xf>
    <xf numFmtId="170" fontId="14" fillId="0" borderId="9" xfId="0" applyNumberFormat="1" applyFont="1" applyFill="1" applyBorder="1" applyAlignment="1" applyProtection="1">
      <alignment horizontal="center" vertical="center"/>
    </xf>
    <xf numFmtId="170" fontId="14" fillId="0" borderId="8" xfId="0" applyNumberFormat="1" applyFont="1" applyFill="1" applyBorder="1" applyAlignment="1" applyProtection="1">
      <alignment horizontal="center" vertical="center"/>
    </xf>
    <xf numFmtId="4" fontId="9" fillId="0" borderId="25" xfId="1" applyNumberFormat="1" applyFont="1" applyFill="1" applyBorder="1" applyAlignment="1" applyProtection="1">
      <alignment horizontal="right" vertical="center"/>
    </xf>
    <xf numFmtId="170" fontId="14" fillId="0" borderId="26" xfId="0" applyNumberFormat="1" applyFont="1" applyFill="1" applyBorder="1" applyAlignment="1" applyProtection="1">
      <alignment horizontal="center" vertical="center"/>
    </xf>
    <xf numFmtId="4" fontId="9" fillId="0" borderId="26" xfId="0" applyNumberFormat="1" applyFont="1" applyBorder="1" applyAlignment="1" applyProtection="1">
      <alignment horizontal="right" vertical="center" indent="1"/>
      <protection locked="0"/>
    </xf>
    <xf numFmtId="0" fontId="7" fillId="0" borderId="2" xfId="0" applyFont="1" applyFill="1" applyBorder="1" applyAlignment="1" applyProtection="1">
      <alignment horizontal="left" vertical="center"/>
    </xf>
    <xf numFmtId="4" fontId="9" fillId="0" borderId="26" xfId="0" applyNumberFormat="1" applyFont="1" applyFill="1" applyBorder="1" applyAlignment="1" applyProtection="1">
      <alignment horizontal="right" vertical="center" indent="1"/>
    </xf>
    <xf numFmtId="170" fontId="14" fillId="0" borderId="7" xfId="0" applyNumberFormat="1" applyFont="1" applyBorder="1" applyAlignment="1" applyProtection="1">
      <alignment horizontal="left" vertical="center" indent="1"/>
    </xf>
    <xf numFmtId="170" fontId="14" fillId="0" borderId="8" xfId="0" applyNumberFormat="1" applyFont="1" applyBorder="1" applyAlignment="1" applyProtection="1">
      <alignment horizontal="left" vertical="center" indent="1"/>
    </xf>
    <xf numFmtId="170" fontId="14" fillId="0" borderId="9" xfId="0" applyNumberFormat="1" applyFont="1" applyBorder="1" applyAlignment="1" applyProtection="1">
      <alignment horizontal="left" vertical="center" indent="1"/>
    </xf>
    <xf numFmtId="170" fontId="14" fillId="0" borderId="4" xfId="0" applyNumberFormat="1" applyFont="1" applyBorder="1" applyAlignment="1" applyProtection="1">
      <alignment horizontal="left" vertical="center" indent="1"/>
    </xf>
    <xf numFmtId="170" fontId="14" fillId="0" borderId="5" xfId="0" applyNumberFormat="1" applyFont="1" applyBorder="1" applyAlignment="1" applyProtection="1">
      <alignment horizontal="left" vertical="center" indent="1"/>
    </xf>
    <xf numFmtId="170" fontId="14" fillId="0" borderId="22" xfId="0" applyNumberFormat="1" applyFont="1" applyBorder="1" applyAlignment="1" applyProtection="1">
      <alignment horizontal="left" vertical="center" indent="1"/>
    </xf>
    <xf numFmtId="170" fontId="14" fillId="0" borderId="6" xfId="0" applyNumberFormat="1" applyFont="1" applyBorder="1" applyAlignment="1" applyProtection="1">
      <alignment horizontal="left" vertical="center" indent="1"/>
    </xf>
    <xf numFmtId="170" fontId="14" fillId="0" borderId="27" xfId="0" applyNumberFormat="1" applyFont="1" applyBorder="1" applyAlignment="1" applyProtection="1">
      <alignment horizontal="left" vertical="center" indent="1"/>
    </xf>
    <xf numFmtId="170" fontId="14" fillId="0" borderId="28" xfId="0" applyNumberFormat="1" applyFont="1" applyBorder="1" applyAlignment="1" applyProtection="1">
      <alignment horizontal="left" vertical="center" indent="1"/>
    </xf>
    <xf numFmtId="170" fontId="14" fillId="0" borderId="29" xfId="0" applyNumberFormat="1" applyFont="1" applyBorder="1" applyAlignment="1" applyProtection="1">
      <alignment horizontal="left" vertical="center" indent="1"/>
    </xf>
    <xf numFmtId="170" fontId="14" fillId="0" borderId="25" xfId="0" applyNumberFormat="1" applyFont="1" applyBorder="1" applyAlignment="1" applyProtection="1">
      <alignment horizontal="left" vertical="center" indent="1"/>
    </xf>
    <xf numFmtId="170" fontId="14" fillId="0" borderId="30" xfId="0" applyNumberFormat="1" applyFont="1" applyBorder="1" applyAlignment="1" applyProtection="1">
      <alignment horizontal="left" vertical="center" indent="1"/>
    </xf>
    <xf numFmtId="170" fontId="14" fillId="0" borderId="31" xfId="0" applyNumberFormat="1" applyFont="1" applyBorder="1" applyAlignment="1" applyProtection="1">
      <alignment horizontal="left" vertical="center" indent="1"/>
    </xf>
    <xf numFmtId="170" fontId="14" fillId="0" borderId="32" xfId="0" applyNumberFormat="1" applyFont="1" applyBorder="1" applyAlignment="1" applyProtection="1">
      <alignment horizontal="left" vertical="center" indent="1"/>
    </xf>
    <xf numFmtId="170" fontId="14" fillId="0" borderId="15" xfId="0" applyNumberFormat="1" applyFont="1" applyBorder="1" applyAlignment="1" applyProtection="1">
      <alignment horizontal="left" vertical="center" indent="1"/>
    </xf>
    <xf numFmtId="4" fontId="9" fillId="0" borderId="33" xfId="0" applyNumberFormat="1" applyFont="1" applyFill="1" applyBorder="1" applyAlignment="1" applyProtection="1">
      <alignment horizontal="right" vertical="center" indent="1"/>
    </xf>
    <xf numFmtId="4" fontId="9" fillId="0" borderId="10" xfId="0" applyNumberFormat="1" applyFont="1" applyFill="1" applyBorder="1" applyAlignment="1" applyProtection="1">
      <alignment horizontal="right" vertical="center" indent="1"/>
    </xf>
    <xf numFmtId="4" fontId="9" fillId="0" borderId="11" xfId="0" applyNumberFormat="1" applyFont="1" applyFill="1" applyBorder="1" applyAlignment="1" applyProtection="1">
      <alignment horizontal="right" vertical="center" indent="1"/>
    </xf>
    <xf numFmtId="4" fontId="9" fillId="0" borderId="12" xfId="0" applyNumberFormat="1" applyFont="1" applyFill="1" applyBorder="1" applyAlignment="1" applyProtection="1">
      <alignment horizontal="right" vertical="center" indent="1"/>
    </xf>
    <xf numFmtId="4" fontId="9" fillId="0" borderId="7" xfId="0" applyNumberFormat="1" applyFont="1" applyFill="1" applyBorder="1" applyAlignment="1" applyProtection="1">
      <alignment horizontal="right" vertical="center" indent="1"/>
    </xf>
    <xf numFmtId="4" fontId="9" fillId="0" borderId="8" xfId="0" applyNumberFormat="1" applyFont="1" applyFill="1" applyBorder="1" applyAlignment="1" applyProtection="1">
      <alignment horizontal="right" vertical="center" indent="1"/>
    </xf>
    <xf numFmtId="4" fontId="9" fillId="0" borderId="9" xfId="0" applyNumberFormat="1" applyFont="1" applyFill="1" applyBorder="1" applyAlignment="1" applyProtection="1">
      <alignment horizontal="right" vertical="center" indent="1"/>
    </xf>
    <xf numFmtId="4" fontId="7" fillId="0" borderId="4" xfId="0" applyNumberFormat="1" applyFont="1" applyFill="1" applyBorder="1" applyAlignment="1" applyProtection="1">
      <alignment horizontal="right" vertical="center" indent="1"/>
    </xf>
    <xf numFmtId="4" fontId="7" fillId="0" borderId="5" xfId="0" applyNumberFormat="1" applyFont="1" applyFill="1" applyBorder="1" applyAlignment="1" applyProtection="1">
      <alignment horizontal="right" vertical="center" indent="1"/>
    </xf>
    <xf numFmtId="4" fontId="7" fillId="0" borderId="6" xfId="0" applyNumberFormat="1" applyFont="1" applyFill="1" applyBorder="1" applyAlignment="1" applyProtection="1">
      <alignment horizontal="right" vertical="center" indent="1"/>
    </xf>
    <xf numFmtId="4" fontId="9" fillId="0" borderId="17" xfId="0" applyNumberFormat="1" applyFont="1" applyFill="1" applyBorder="1" applyAlignment="1" applyProtection="1">
      <alignment horizontal="right" vertical="center" indent="1"/>
    </xf>
    <xf numFmtId="4" fontId="9" fillId="0" borderId="18" xfId="0" applyNumberFormat="1" applyFont="1" applyFill="1" applyBorder="1" applyAlignment="1" applyProtection="1">
      <alignment horizontal="right" vertical="center" indent="1"/>
    </xf>
    <xf numFmtId="4" fontId="9" fillId="0" borderId="19" xfId="0" applyNumberFormat="1" applyFont="1" applyFill="1" applyBorder="1" applyAlignment="1" applyProtection="1">
      <alignment horizontal="right" vertical="center" indent="1"/>
    </xf>
    <xf numFmtId="4" fontId="9" fillId="0" borderId="34" xfId="0" applyNumberFormat="1" applyFont="1" applyFill="1" applyBorder="1" applyAlignment="1" applyProtection="1">
      <alignment horizontal="right" vertical="center" indent="1"/>
    </xf>
    <xf numFmtId="4" fontId="9" fillId="0" borderId="35" xfId="0" applyNumberFormat="1" applyFont="1" applyFill="1" applyBorder="1" applyAlignment="1" applyProtection="1">
      <alignment horizontal="right" vertical="center" indent="1"/>
    </xf>
    <xf numFmtId="4" fontId="7" fillId="0" borderId="15" xfId="0" applyNumberFormat="1" applyFont="1" applyFill="1" applyBorder="1" applyAlignment="1" applyProtection="1">
      <alignment horizontal="right" vertical="center" indent="1"/>
    </xf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Fill="1" applyProtection="1"/>
    <xf numFmtId="4" fontId="9" fillId="0" borderId="0" xfId="0" applyNumberFormat="1" applyFont="1" applyBorder="1" applyAlignment="1" applyProtection="1">
      <alignment horizontal="right" vertical="center" indent="1"/>
      <protection locked="0"/>
    </xf>
    <xf numFmtId="170" fontId="14" fillId="0" borderId="28" xfId="0" applyNumberFormat="1" applyFont="1" applyFill="1" applyBorder="1" applyAlignment="1" applyProtection="1">
      <alignment horizontal="left" vertical="center" indent="1"/>
    </xf>
    <xf numFmtId="4" fontId="9" fillId="0" borderId="27" xfId="0" applyNumberFormat="1" applyFont="1" applyFill="1" applyBorder="1" applyAlignment="1" applyProtection="1">
      <alignment horizontal="right" vertical="center"/>
    </xf>
    <xf numFmtId="4" fontId="9" fillId="0" borderId="28" xfId="0" applyNumberFormat="1" applyFont="1" applyFill="1" applyBorder="1" applyAlignment="1" applyProtection="1">
      <alignment horizontal="right" vertical="center"/>
    </xf>
    <xf numFmtId="4" fontId="9" fillId="0" borderId="29" xfId="0" applyNumberFormat="1" applyFont="1" applyFill="1" applyBorder="1" applyAlignment="1" applyProtection="1">
      <alignment horizontal="right" vertical="center"/>
    </xf>
    <xf numFmtId="4" fontId="7" fillId="0" borderId="16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4" xfId="0" applyNumberFormat="1" applyFont="1" applyFill="1" applyBorder="1" applyAlignment="1" applyProtection="1">
      <alignment horizontal="right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49" fontId="13" fillId="2" borderId="0" xfId="0" applyNumberFormat="1" applyFont="1" applyFill="1" applyBorder="1" applyAlignment="1" applyProtection="1">
      <alignment vertical="center"/>
    </xf>
    <xf numFmtId="49" fontId="8" fillId="2" borderId="0" xfId="0" applyNumberFormat="1" applyFont="1" applyFill="1" applyBorder="1" applyAlignment="1" applyProtection="1">
      <alignment vertical="center"/>
    </xf>
    <xf numFmtId="4" fontId="9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5" fillId="0" borderId="1" xfId="0" quotePrefix="1" applyFont="1" applyFill="1" applyBorder="1" applyAlignment="1" applyProtection="1">
      <protection locked="0"/>
    </xf>
    <xf numFmtId="0" fontId="5" fillId="0" borderId="0" xfId="0" quotePrefix="1" applyFont="1" applyFill="1" applyBorder="1" applyAlignment="1" applyProtection="1">
      <protection locked="0"/>
    </xf>
    <xf numFmtId="170" fontId="14" fillId="3" borderId="8" xfId="0" applyNumberFormat="1" applyFont="1" applyFill="1" applyBorder="1" applyAlignment="1" applyProtection="1">
      <alignment horizontal="left" vertical="center" indent="1"/>
    </xf>
    <xf numFmtId="4" fontId="9" fillId="3" borderId="11" xfId="0" applyNumberFormat="1" applyFont="1" applyFill="1" applyBorder="1" applyAlignment="1" applyProtection="1">
      <alignment horizontal="right" vertical="center" indent="1"/>
    </xf>
    <xf numFmtId="4" fontId="9" fillId="3" borderId="8" xfId="0" applyNumberFormat="1" applyFont="1" applyFill="1" applyBorder="1" applyAlignment="1" applyProtection="1">
      <alignment horizontal="right" vertical="center" indent="1"/>
    </xf>
    <xf numFmtId="4" fontId="7" fillId="3" borderId="5" xfId="0" applyNumberFormat="1" applyFont="1" applyFill="1" applyBorder="1" applyAlignment="1" applyProtection="1">
      <alignment horizontal="right" vertical="center" indent="1"/>
    </xf>
    <xf numFmtId="170" fontId="14" fillId="3" borderId="5" xfId="0" applyNumberFormat="1" applyFont="1" applyFill="1" applyBorder="1" applyAlignment="1" applyProtection="1">
      <alignment horizontal="left" vertical="center" indent="1"/>
    </xf>
    <xf numFmtId="170" fontId="14" fillId="3" borderId="6" xfId="0" applyNumberFormat="1" applyFont="1" applyFill="1" applyBorder="1" applyAlignment="1" applyProtection="1">
      <alignment horizontal="left" vertical="center" indent="1"/>
    </xf>
    <xf numFmtId="170" fontId="14" fillId="3" borderId="28" xfId="0" applyNumberFormat="1" applyFont="1" applyFill="1" applyBorder="1" applyAlignment="1" applyProtection="1">
      <alignment horizontal="left" vertical="center" indent="1"/>
    </xf>
    <xf numFmtId="170" fontId="14" fillId="3" borderId="49" xfId="0" applyNumberFormat="1" applyFont="1" applyFill="1" applyBorder="1" applyAlignment="1" applyProtection="1">
      <alignment horizontal="left" vertical="center" indent="1"/>
    </xf>
    <xf numFmtId="170" fontId="14" fillId="3" borderId="29" xfId="0" applyNumberFormat="1" applyFont="1" applyFill="1" applyBorder="1" applyAlignment="1" applyProtection="1">
      <alignment horizontal="left" vertical="center" indent="1"/>
    </xf>
    <xf numFmtId="170" fontId="14" fillId="3" borderId="31" xfId="0" applyNumberFormat="1" applyFont="1" applyFill="1" applyBorder="1" applyAlignment="1" applyProtection="1">
      <alignment horizontal="left" vertical="center" indent="1"/>
    </xf>
    <xf numFmtId="170" fontId="14" fillId="3" borderId="32" xfId="0" applyNumberFormat="1" applyFont="1" applyFill="1" applyBorder="1" applyAlignment="1" applyProtection="1">
      <alignment horizontal="left" vertical="center" indent="1"/>
    </xf>
    <xf numFmtId="170" fontId="14" fillId="3" borderId="30" xfId="0" applyNumberFormat="1" applyFont="1" applyFill="1" applyBorder="1" applyAlignment="1" applyProtection="1">
      <alignment horizontal="left" vertical="center" indent="1"/>
    </xf>
    <xf numFmtId="4" fontId="9" fillId="3" borderId="18" xfId="0" applyNumberFormat="1" applyFont="1" applyFill="1" applyBorder="1" applyAlignment="1" applyProtection="1">
      <alignment horizontal="right" vertical="center" indent="1"/>
    </xf>
    <xf numFmtId="4" fontId="9" fillId="3" borderId="19" xfId="0" applyNumberFormat="1" applyFont="1" applyFill="1" applyBorder="1" applyAlignment="1" applyProtection="1">
      <alignment horizontal="right" vertical="center" indent="1"/>
    </xf>
    <xf numFmtId="4" fontId="9" fillId="3" borderId="9" xfId="0" applyNumberFormat="1" applyFont="1" applyFill="1" applyBorder="1" applyAlignment="1" applyProtection="1">
      <alignment horizontal="right" vertical="center" indent="1"/>
    </xf>
    <xf numFmtId="4" fontId="7" fillId="3" borderId="6" xfId="0" applyNumberFormat="1" applyFont="1" applyFill="1" applyBorder="1" applyAlignment="1" applyProtection="1">
      <alignment horizontal="right" vertical="center" indent="1"/>
    </xf>
    <xf numFmtId="4" fontId="9" fillId="2" borderId="19" xfId="0" applyNumberFormat="1" applyFont="1" applyFill="1" applyBorder="1" applyAlignment="1" applyProtection="1">
      <alignment horizontal="right" vertical="center" indent="1"/>
    </xf>
    <xf numFmtId="4" fontId="9" fillId="2" borderId="9" xfId="0" applyNumberFormat="1" applyFont="1" applyFill="1" applyBorder="1" applyAlignment="1" applyProtection="1">
      <alignment horizontal="right" vertical="center" indent="1"/>
    </xf>
    <xf numFmtId="4" fontId="7" fillId="2" borderId="6" xfId="0" applyNumberFormat="1" applyFont="1" applyFill="1" applyBorder="1" applyAlignment="1" applyProtection="1">
      <alignment horizontal="right" vertical="center" indent="1"/>
    </xf>
    <xf numFmtId="170" fontId="14" fillId="2" borderId="6" xfId="0" applyNumberFormat="1" applyFont="1" applyFill="1" applyBorder="1" applyAlignment="1" applyProtection="1">
      <alignment horizontal="left" vertical="center" indent="1"/>
    </xf>
    <xf numFmtId="4" fontId="9" fillId="3" borderId="17" xfId="0" applyNumberFormat="1" applyFont="1" applyFill="1" applyBorder="1" applyAlignment="1" applyProtection="1">
      <alignment horizontal="right" vertical="center" indent="1"/>
    </xf>
    <xf numFmtId="4" fontId="9" fillId="3" borderId="7" xfId="0" applyNumberFormat="1" applyFont="1" applyFill="1" applyBorder="1" applyAlignment="1" applyProtection="1">
      <alignment horizontal="right" vertical="center" indent="1"/>
    </xf>
    <xf numFmtId="4" fontId="7" fillId="3" borderId="4" xfId="0" applyNumberFormat="1" applyFont="1" applyFill="1" applyBorder="1" applyAlignment="1" applyProtection="1">
      <alignment horizontal="right" vertical="center" indent="1"/>
    </xf>
    <xf numFmtId="170" fontId="14" fillId="3" borderId="4" xfId="0" applyNumberFormat="1" applyFont="1" applyFill="1" applyBorder="1" applyAlignment="1" applyProtection="1">
      <alignment horizontal="left" vertical="center" indent="1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4" fontId="3" fillId="3" borderId="11" xfId="1" applyNumberFormat="1" applyFont="1" applyFill="1" applyBorder="1" applyAlignment="1" applyProtection="1">
      <alignment vertical="center"/>
      <protection locked="0"/>
    </xf>
    <xf numFmtId="4" fontId="3" fillId="3" borderId="8" xfId="0" applyNumberFormat="1" applyFont="1" applyFill="1" applyBorder="1" applyAlignment="1" applyProtection="1">
      <alignment vertical="center"/>
      <protection locked="0"/>
    </xf>
    <xf numFmtId="4" fontId="3" fillId="2" borderId="8" xfId="0" applyNumberFormat="1" applyFont="1" applyFill="1" applyBorder="1" applyAlignment="1" applyProtection="1">
      <alignment vertical="center"/>
      <protection locked="0"/>
    </xf>
    <xf numFmtId="170" fontId="14" fillId="3" borderId="8" xfId="0" applyNumberFormat="1" applyFont="1" applyFill="1" applyBorder="1" applyAlignment="1" applyProtection="1">
      <alignment horizontal="center" vertical="center"/>
    </xf>
    <xf numFmtId="170" fontId="14" fillId="3" borderId="9" xfId="0" applyNumberFormat="1" applyFont="1" applyFill="1" applyBorder="1" applyAlignment="1" applyProtection="1">
      <alignment horizontal="center" vertical="center"/>
    </xf>
    <xf numFmtId="170" fontId="14" fillId="3" borderId="21" xfId="0" applyNumberFormat="1" applyFont="1" applyFill="1" applyBorder="1" applyAlignment="1" applyProtection="1">
      <alignment horizontal="center" vertical="center"/>
    </xf>
    <xf numFmtId="170" fontId="14" fillId="3" borderId="47" xfId="0" applyNumberFormat="1" applyFont="1" applyFill="1" applyBorder="1" applyAlignment="1" applyProtection="1">
      <alignment horizontal="center" vertical="center"/>
    </xf>
    <xf numFmtId="170" fontId="14" fillId="3" borderId="7" xfId="0" applyNumberFormat="1" applyFont="1" applyFill="1" applyBorder="1" applyAlignment="1" applyProtection="1">
      <alignment horizontal="center" vertical="center"/>
    </xf>
    <xf numFmtId="4" fontId="9" fillId="3" borderId="11" xfId="0" applyNumberFormat="1" applyFont="1" applyFill="1" applyBorder="1" applyAlignment="1" applyProtection="1">
      <alignment horizontal="right" vertical="center"/>
    </xf>
    <xf numFmtId="4" fontId="9" fillId="3" borderId="8" xfId="0" applyNumberFormat="1" applyFont="1" applyFill="1" applyBorder="1" applyAlignment="1" applyProtection="1">
      <alignment horizontal="right" vertical="center"/>
    </xf>
    <xf numFmtId="4" fontId="9" fillId="3" borderId="12" xfId="0" applyNumberFormat="1" applyFont="1" applyFill="1" applyBorder="1" applyAlignment="1" applyProtection="1">
      <alignment horizontal="right" vertical="center"/>
    </xf>
    <xf numFmtId="4" fontId="9" fillId="3" borderId="9" xfId="0" applyNumberFormat="1" applyFont="1" applyFill="1" applyBorder="1" applyAlignment="1" applyProtection="1">
      <alignment horizontal="right" vertical="center"/>
    </xf>
    <xf numFmtId="4" fontId="9" fillId="3" borderId="20" xfId="0" applyNumberFormat="1" applyFont="1" applyFill="1" applyBorder="1" applyAlignment="1" applyProtection="1">
      <alignment horizontal="right" vertical="center"/>
    </xf>
    <xf numFmtId="4" fontId="9" fillId="3" borderId="21" xfId="0" applyNumberFormat="1" applyFont="1" applyFill="1" applyBorder="1" applyAlignment="1" applyProtection="1">
      <alignment horizontal="right" vertical="center"/>
    </xf>
    <xf numFmtId="4" fontId="7" fillId="3" borderId="5" xfId="0" applyNumberFormat="1" applyFont="1" applyFill="1" applyBorder="1" applyAlignment="1" applyProtection="1">
      <alignment horizontal="right" vertical="center"/>
    </xf>
    <xf numFmtId="170" fontId="14" fillId="3" borderId="5" xfId="0" applyNumberFormat="1" applyFont="1" applyFill="1" applyBorder="1" applyAlignment="1" applyProtection="1">
      <alignment horizontal="center" vertical="center"/>
    </xf>
    <xf numFmtId="4" fontId="7" fillId="3" borderId="6" xfId="0" applyNumberFormat="1" applyFont="1" applyFill="1" applyBorder="1" applyAlignment="1" applyProtection="1">
      <alignment horizontal="right" vertical="center"/>
    </xf>
    <xf numFmtId="170" fontId="14" fillId="3" borderId="6" xfId="0" applyNumberFormat="1" applyFont="1" applyFill="1" applyBorder="1" applyAlignment="1" applyProtection="1">
      <alignment horizontal="center" vertical="center"/>
    </xf>
    <xf numFmtId="4" fontId="3" fillId="2" borderId="11" xfId="1" applyNumberFormat="1" applyFont="1" applyFill="1" applyBorder="1" applyAlignment="1" applyProtection="1">
      <alignment vertical="center"/>
      <protection locked="0"/>
    </xf>
    <xf numFmtId="4" fontId="7" fillId="2" borderId="5" xfId="0" applyNumberFormat="1" applyFont="1" applyFill="1" applyBorder="1" applyAlignment="1" applyProtection="1">
      <alignment horizontal="right" vertical="center"/>
    </xf>
    <xf numFmtId="170" fontId="14" fillId="2" borderId="5" xfId="0" applyNumberFormat="1" applyFont="1" applyFill="1" applyBorder="1" applyAlignment="1" applyProtection="1">
      <alignment horizontal="center" vertical="center"/>
    </xf>
    <xf numFmtId="4" fontId="9" fillId="3" borderId="11" xfId="1" applyNumberFormat="1" applyFont="1" applyFill="1" applyBorder="1" applyAlignment="1" applyProtection="1">
      <alignment horizontal="right" vertical="center"/>
    </xf>
    <xf numFmtId="4" fontId="9" fillId="3" borderId="28" xfId="0" applyNumberFormat="1" applyFont="1" applyFill="1" applyBorder="1" applyAlignment="1" applyProtection="1">
      <alignment horizontal="right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170" fontId="14" fillId="3" borderId="22" xfId="0" applyNumberFormat="1" applyFont="1" applyFill="1" applyBorder="1" applyAlignment="1" applyProtection="1">
      <alignment horizontal="center" vertical="center"/>
    </xf>
    <xf numFmtId="4" fontId="9" fillId="3" borderId="20" xfId="1" applyNumberFormat="1" applyFont="1" applyFill="1" applyBorder="1" applyAlignment="1" applyProtection="1">
      <alignment horizontal="right" vertical="center"/>
    </xf>
    <xf numFmtId="4" fontId="7" fillId="3" borderId="22" xfId="0" applyNumberFormat="1" applyFont="1" applyFill="1" applyBorder="1" applyAlignment="1" applyProtection="1">
      <alignment horizontal="right" vertical="center"/>
    </xf>
    <xf numFmtId="4" fontId="9" fillId="3" borderId="12" xfId="1" applyNumberFormat="1" applyFont="1" applyFill="1" applyBorder="1" applyAlignment="1" applyProtection="1">
      <alignment horizontal="right" vertical="center"/>
    </xf>
    <xf numFmtId="4" fontId="9" fillId="3" borderId="38" xfId="1" applyNumberFormat="1" applyFont="1" applyFill="1" applyBorder="1" applyAlignment="1" applyProtection="1">
      <alignment horizontal="right" vertical="center"/>
    </xf>
    <xf numFmtId="4" fontId="9" fillId="3" borderId="47" xfId="0" applyNumberFormat="1" applyFont="1" applyFill="1" applyBorder="1" applyAlignment="1" applyProtection="1">
      <alignment horizontal="right" vertical="center"/>
    </xf>
    <xf numFmtId="4" fontId="7" fillId="3" borderId="48" xfId="0" applyNumberFormat="1" applyFont="1" applyFill="1" applyBorder="1" applyAlignment="1" applyProtection="1">
      <alignment horizontal="right" vertical="center"/>
    </xf>
    <xf numFmtId="170" fontId="14" fillId="3" borderId="48" xfId="0" applyNumberFormat="1" applyFont="1" applyFill="1" applyBorder="1" applyAlignment="1" applyProtection="1">
      <alignment horizontal="center" vertical="center"/>
    </xf>
    <xf numFmtId="170" fontId="14" fillId="3" borderId="4" xfId="0" applyNumberFormat="1" applyFont="1" applyFill="1" applyBorder="1" applyAlignment="1" applyProtection="1">
      <alignment horizontal="center" vertical="center"/>
    </xf>
    <xf numFmtId="4" fontId="9" fillId="3" borderId="10" xfId="1" applyNumberFormat="1" applyFont="1" applyFill="1" applyBorder="1" applyAlignment="1" applyProtection="1">
      <alignment horizontal="right" vertical="center"/>
    </xf>
    <xf numFmtId="4" fontId="9" fillId="3" borderId="7" xfId="0" applyNumberFormat="1" applyFont="1" applyFill="1" applyBorder="1" applyAlignment="1" applyProtection="1">
      <alignment horizontal="right" vertical="center"/>
    </xf>
    <xf numFmtId="4" fontId="7" fillId="3" borderId="4" xfId="0" applyNumberFormat="1" applyFont="1" applyFill="1" applyBorder="1" applyAlignment="1" applyProtection="1">
      <alignment horizontal="right" vertical="center"/>
    </xf>
    <xf numFmtId="4" fontId="9" fillId="3" borderId="38" xfId="0" applyNumberFormat="1" applyFont="1" applyFill="1" applyBorder="1" applyAlignment="1" applyProtection="1">
      <alignment horizontal="right" vertical="center"/>
    </xf>
    <xf numFmtId="4" fontId="9" fillId="3" borderId="10" xfId="0" applyNumberFormat="1" applyFont="1" applyFill="1" applyBorder="1" applyAlignment="1" applyProtection="1">
      <alignment horizontal="right" vertical="center"/>
    </xf>
    <xf numFmtId="0" fontId="9" fillId="0" borderId="0" xfId="0" quotePrefix="1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37" xfId="0" applyFont="1" applyFill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left" vertical="center" wrapText="1"/>
    </xf>
    <xf numFmtId="169" fontId="9" fillId="4" borderId="58" xfId="0" applyNumberFormat="1" applyFont="1" applyFill="1" applyBorder="1" applyAlignment="1" applyProtection="1">
      <alignment horizontal="center" vertical="center" wrapText="1"/>
    </xf>
    <xf numFmtId="169" fontId="9" fillId="4" borderId="45" xfId="0" applyNumberFormat="1" applyFont="1" applyFill="1" applyBorder="1" applyAlignment="1" applyProtection="1">
      <alignment horizontal="center" vertical="center" wrapText="1"/>
    </xf>
    <xf numFmtId="169" fontId="9" fillId="4" borderId="58" xfId="0" quotePrefix="1" applyNumberFormat="1" applyFont="1" applyFill="1" applyBorder="1" applyAlignment="1" applyProtection="1">
      <alignment horizontal="center" vertical="center" wrapText="1"/>
    </xf>
    <xf numFmtId="2" fontId="13" fillId="4" borderId="52" xfId="0" quotePrefix="1" applyNumberFormat="1" applyFont="1" applyFill="1" applyBorder="1" applyAlignment="1" applyProtection="1">
      <alignment horizontal="center" vertical="center" wrapText="1"/>
    </xf>
    <xf numFmtId="2" fontId="13" fillId="4" borderId="42" xfId="0" quotePrefix="1" applyNumberFormat="1" applyFont="1" applyFill="1" applyBorder="1" applyAlignment="1" applyProtection="1">
      <alignment horizontal="center" vertical="center" wrapText="1"/>
    </xf>
    <xf numFmtId="2" fontId="13" fillId="4" borderId="64" xfId="0" quotePrefix="1" applyNumberFormat="1" applyFont="1" applyFill="1" applyBorder="1" applyAlignment="1" applyProtection="1">
      <alignment horizontal="center" vertical="center" wrapText="1"/>
    </xf>
    <xf numFmtId="2" fontId="13" fillId="4" borderId="54" xfId="0" applyNumberFormat="1" applyFont="1" applyFill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/>
    </xf>
    <xf numFmtId="2" fontId="8" fillId="4" borderId="52" xfId="0" quotePrefix="1" applyNumberFormat="1" applyFont="1" applyFill="1" applyBorder="1" applyAlignment="1" applyProtection="1">
      <alignment horizontal="center" wrapText="1"/>
    </xf>
    <xf numFmtId="2" fontId="8" fillId="4" borderId="42" xfId="0" quotePrefix="1" applyNumberFormat="1" applyFont="1" applyFill="1" applyBorder="1" applyAlignment="1" applyProtection="1">
      <alignment horizontal="center" wrapText="1"/>
    </xf>
    <xf numFmtId="4" fontId="9" fillId="0" borderId="39" xfId="0" applyNumberFormat="1" applyFont="1" applyFill="1" applyBorder="1" applyAlignment="1" applyProtection="1">
      <alignment horizontal="right" vertical="center"/>
    </xf>
    <xf numFmtId="4" fontId="9" fillId="0" borderId="41" xfId="0" applyNumberFormat="1" applyFont="1" applyFill="1" applyBorder="1" applyAlignment="1" applyProtection="1">
      <alignment horizontal="right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15" fillId="0" borderId="3" xfId="0" applyFont="1" applyBorder="1" applyProtection="1"/>
    <xf numFmtId="0" fontId="15" fillId="0" borderId="37" xfId="0" applyFont="1" applyBorder="1" applyProtection="1"/>
    <xf numFmtId="0" fontId="6" fillId="4" borderId="50" xfId="0" quotePrefix="1" applyFont="1" applyFill="1" applyBorder="1" applyAlignment="1" applyProtection="1">
      <alignment horizontal="center" vertical="center"/>
    </xf>
    <xf numFmtId="0" fontId="6" fillId="4" borderId="59" xfId="0" quotePrefix="1" applyFont="1" applyFill="1" applyBorder="1" applyAlignment="1" applyProtection="1">
      <alignment horizontal="center" vertical="center"/>
    </xf>
    <xf numFmtId="0" fontId="6" fillId="4" borderId="51" xfId="0" quotePrefix="1" applyFont="1" applyFill="1" applyBorder="1" applyAlignment="1" applyProtection="1">
      <alignment horizontal="center" vertical="center"/>
    </xf>
    <xf numFmtId="0" fontId="9" fillId="4" borderId="39" xfId="0" quotePrefix="1" applyFont="1" applyFill="1" applyBorder="1" applyAlignment="1" applyProtection="1">
      <alignment horizontal="center" vertical="center" wrapText="1"/>
    </xf>
    <xf numFmtId="0" fontId="9" fillId="4" borderId="39" xfId="0" applyFont="1" applyFill="1" applyBorder="1" applyAlignment="1" applyProtection="1">
      <alignment horizontal="center" vertical="center" wrapText="1"/>
    </xf>
    <xf numFmtId="0" fontId="9" fillId="4" borderId="41" xfId="0" applyFont="1" applyFill="1" applyBorder="1" applyAlignment="1" applyProtection="1">
      <alignment horizontal="center" vertical="center" wrapText="1"/>
    </xf>
    <xf numFmtId="0" fontId="9" fillId="4" borderId="40" xfId="0" applyFont="1" applyFill="1" applyBorder="1" applyAlignment="1" applyProtection="1">
      <alignment horizontal="center" vertical="center" wrapText="1"/>
    </xf>
    <xf numFmtId="0" fontId="9" fillId="4" borderId="42" xfId="0" applyFont="1" applyFill="1" applyBorder="1" applyAlignment="1" applyProtection="1">
      <alignment horizontal="center" vertical="center" wrapText="1"/>
    </xf>
    <xf numFmtId="0" fontId="9" fillId="4" borderId="3" xfId="0" quotePrefix="1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37" xfId="0" applyFont="1" applyFill="1" applyBorder="1" applyAlignment="1" applyProtection="1">
      <alignment horizontal="center" vertical="center" wrapText="1"/>
    </xf>
    <xf numFmtId="2" fontId="8" fillId="4" borderId="43" xfId="0" quotePrefix="1" applyNumberFormat="1" applyFont="1" applyFill="1" applyBorder="1" applyAlignment="1" applyProtection="1">
      <alignment horizontal="center" wrapText="1"/>
    </xf>
    <xf numFmtId="2" fontId="8" fillId="4" borderId="44" xfId="0" applyNumberFormat="1" applyFont="1" applyFill="1" applyBorder="1" applyAlignment="1" applyProtection="1">
      <alignment horizontal="center" wrapText="1"/>
    </xf>
    <xf numFmtId="0" fontId="7" fillId="4" borderId="62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169" fontId="9" fillId="4" borderId="65" xfId="0" applyNumberFormat="1" applyFont="1" applyFill="1" applyBorder="1" applyAlignment="1" applyProtection="1">
      <alignment horizontal="center" vertical="center"/>
    </xf>
    <xf numFmtId="169" fontId="9" fillId="4" borderId="66" xfId="0" applyNumberFormat="1" applyFont="1" applyFill="1" applyBorder="1" applyAlignment="1" applyProtection="1">
      <alignment horizontal="center" vertical="center"/>
    </xf>
    <xf numFmtId="169" fontId="9" fillId="4" borderId="67" xfId="0" applyNumberFormat="1" applyFont="1" applyFill="1" applyBorder="1" applyAlignment="1" applyProtection="1">
      <alignment horizontal="center" vertical="center"/>
    </xf>
    <xf numFmtId="169" fontId="9" fillId="4" borderId="53" xfId="0" applyNumberFormat="1" applyFont="1" applyFill="1" applyBorder="1" applyAlignment="1" applyProtection="1">
      <alignment horizontal="center" vertical="center"/>
    </xf>
    <xf numFmtId="169" fontId="9" fillId="4" borderId="0" xfId="0" applyNumberFormat="1" applyFont="1" applyFill="1" applyBorder="1" applyAlignment="1" applyProtection="1">
      <alignment horizontal="center" vertical="center"/>
    </xf>
    <xf numFmtId="169" fontId="9" fillId="4" borderId="2" xfId="0" applyNumberFormat="1" applyFont="1" applyFill="1" applyBorder="1" applyAlignment="1" applyProtection="1">
      <alignment horizontal="center" vertical="center"/>
    </xf>
    <xf numFmtId="0" fontId="9" fillId="0" borderId="56" xfId="0" quotePrefix="1" applyFont="1" applyFill="1" applyBorder="1" applyAlignment="1" applyProtection="1">
      <alignment horizontal="center"/>
      <protection locked="0"/>
    </xf>
    <xf numFmtId="0" fontId="9" fillId="0" borderId="36" xfId="0" quotePrefix="1" applyFont="1" applyFill="1" applyBorder="1" applyAlignment="1" applyProtection="1">
      <alignment horizontal="center"/>
      <protection locked="0"/>
    </xf>
    <xf numFmtId="0" fontId="9" fillId="0" borderId="57" xfId="0" quotePrefix="1" applyFont="1" applyFill="1" applyBorder="1" applyAlignment="1" applyProtection="1">
      <alignment horizontal="center"/>
      <protection locked="0"/>
    </xf>
    <xf numFmtId="4" fontId="9" fillId="0" borderId="33" xfId="0" applyNumberFormat="1" applyFont="1" applyFill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0" fontId="15" fillId="0" borderId="41" xfId="0" applyFont="1" applyBorder="1" applyAlignment="1" applyProtection="1">
      <alignment horizontal="right" vertical="center"/>
    </xf>
    <xf numFmtId="0" fontId="15" fillId="0" borderId="39" xfId="0" applyFont="1" applyBorder="1" applyProtection="1"/>
    <xf numFmtId="0" fontId="15" fillId="0" borderId="41" xfId="0" applyFont="1" applyBorder="1" applyProtection="1"/>
    <xf numFmtId="0" fontId="3" fillId="0" borderId="0" xfId="0" quotePrefix="1" applyFont="1" applyFill="1" applyBorder="1" applyAlignment="1" applyProtection="1">
      <alignment horizontal="justify" vertical="justify" wrapText="1"/>
    </xf>
    <xf numFmtId="0" fontId="7" fillId="0" borderId="56" xfId="0" quotePrefix="1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</xf>
    <xf numFmtId="0" fontId="7" fillId="0" borderId="63" xfId="0" applyFont="1" applyFill="1" applyBorder="1" applyAlignment="1" applyProtection="1">
      <alignment horizontal="center" vertical="center"/>
    </xf>
    <xf numFmtId="0" fontId="12" fillId="0" borderId="39" xfId="0" applyFont="1" applyBorder="1" applyProtection="1"/>
    <xf numFmtId="0" fontId="12" fillId="0" borderId="41" xfId="0" applyFont="1" applyBorder="1" applyProtection="1"/>
    <xf numFmtId="0" fontId="7" fillId="0" borderId="62" xfId="0" applyFont="1" applyFill="1" applyBorder="1" applyAlignment="1" applyProtection="1">
      <alignment horizontal="center" vertical="center"/>
    </xf>
    <xf numFmtId="4" fontId="9" fillId="0" borderId="33" xfId="0" applyNumberFormat="1" applyFont="1" applyFill="1" applyBorder="1" applyAlignment="1" applyProtection="1">
      <alignment horizontal="right" vertical="center" indent="1"/>
    </xf>
    <xf numFmtId="0" fontId="15" fillId="0" borderId="39" xfId="0" applyFont="1" applyBorder="1" applyAlignment="1" applyProtection="1">
      <alignment horizontal="right" vertical="center" indent="1"/>
    </xf>
    <xf numFmtId="0" fontId="15" fillId="0" borderId="41" xfId="0" applyFont="1" applyBorder="1" applyAlignment="1" applyProtection="1">
      <alignment horizontal="right" vertical="center" indent="1"/>
    </xf>
    <xf numFmtId="4" fontId="9" fillId="0" borderId="39" xfId="0" applyNumberFormat="1" applyFont="1" applyFill="1" applyBorder="1" applyAlignment="1" applyProtection="1">
      <alignment horizontal="right" vertical="center" indent="1"/>
    </xf>
    <xf numFmtId="4" fontId="9" fillId="0" borderId="41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horizontal="center"/>
    </xf>
    <xf numFmtId="0" fontId="3" fillId="0" borderId="68" xfId="0" quotePrefix="1" applyFont="1" applyFill="1" applyBorder="1" applyAlignment="1" applyProtection="1">
      <alignment horizontal="center"/>
      <protection locked="0"/>
    </xf>
    <xf numFmtId="0" fontId="3" fillId="0" borderId="69" xfId="0" quotePrefix="1" applyFont="1" applyFill="1" applyBorder="1" applyAlignment="1" applyProtection="1">
      <alignment horizontal="center"/>
      <protection locked="0"/>
    </xf>
    <xf numFmtId="0" fontId="3" fillId="0" borderId="70" xfId="0" quotePrefix="1" applyFont="1" applyFill="1" applyBorder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</xf>
    <xf numFmtId="169" fontId="9" fillId="4" borderId="60" xfId="0" quotePrefix="1" applyNumberFormat="1" applyFont="1" applyFill="1" applyBorder="1" applyAlignment="1" applyProtection="1">
      <alignment horizontal="center" vertical="center" wrapText="1"/>
    </xf>
    <xf numFmtId="169" fontId="9" fillId="4" borderId="46" xfId="0" applyNumberFormat="1" applyFont="1" applyFill="1" applyBorder="1" applyAlignment="1" applyProtection="1">
      <alignment horizontal="center" vertical="center" wrapText="1"/>
    </xf>
    <xf numFmtId="2" fontId="13" fillId="4" borderId="61" xfId="0" quotePrefix="1" applyNumberFormat="1" applyFont="1" applyFill="1" applyBorder="1" applyAlignment="1" applyProtection="1">
      <alignment horizontal="center" vertical="center" wrapText="1"/>
    </xf>
    <xf numFmtId="2" fontId="13" fillId="4" borderId="55" xfId="0" quotePrefix="1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59999389629810485"/>
    <pageSetUpPr fitToPage="1"/>
  </sheetPr>
  <dimension ref="A1:N87"/>
  <sheetViews>
    <sheetView tabSelected="1" zoomScaleNormal="100" workbookViewId="0">
      <selection activeCell="P39" sqref="P39"/>
    </sheetView>
  </sheetViews>
  <sheetFormatPr baseColWidth="10" defaultColWidth="11.42578125" defaultRowHeight="12.75" x14ac:dyDescent="0.2"/>
  <cols>
    <col min="1" max="1" width="4.28515625" style="2" customWidth="1"/>
    <col min="2" max="2" width="4.85546875" style="2" customWidth="1"/>
    <col min="3" max="3" width="8" style="2" customWidth="1"/>
    <col min="4" max="4" width="11" style="2" bestFit="1" customWidth="1"/>
    <col min="5" max="5" width="8.5703125" style="2" customWidth="1"/>
    <col min="6" max="6" width="10.5703125" style="2" customWidth="1"/>
    <col min="7" max="7" width="11" style="2" bestFit="1" customWidth="1"/>
    <col min="8" max="8" width="9.7109375" style="2" customWidth="1"/>
    <col min="9" max="9" width="10.42578125" style="2" customWidth="1"/>
    <col min="10" max="11" width="12.85546875" style="2" customWidth="1"/>
    <col min="12" max="12" width="9.42578125" style="11" customWidth="1"/>
    <col min="13" max="13" width="5.140625" style="12" customWidth="1"/>
    <col min="14" max="16384" width="11.42578125" style="2"/>
  </cols>
  <sheetData>
    <row r="1" spans="1:14" x14ac:dyDescent="0.2">
      <c r="A1" s="1" t="s">
        <v>7</v>
      </c>
    </row>
    <row r="2" spans="1:14" ht="21" customHeight="1" thickBot="1" x14ac:dyDescent="0.25">
      <c r="F2" s="13"/>
    </row>
    <row r="3" spans="1:14" ht="30" customHeight="1" thickBot="1" x14ac:dyDescent="0.25">
      <c r="A3" s="244" t="s">
        <v>75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6"/>
    </row>
    <row r="4" spans="1:14" ht="22.5" customHeight="1" thickBot="1" x14ac:dyDescent="0.25">
      <c r="A4" s="265" t="s">
        <v>77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7"/>
      <c r="M4" s="219"/>
      <c r="N4" s="219"/>
    </row>
    <row r="5" spans="1:14" ht="18.75" customHeight="1" x14ac:dyDescent="0.2">
      <c r="A5" s="220" t="s">
        <v>10</v>
      </c>
      <c r="B5" s="247" t="s">
        <v>68</v>
      </c>
      <c r="C5" s="250" t="s">
        <v>69</v>
      </c>
      <c r="D5" s="259" t="s">
        <v>63</v>
      </c>
      <c r="E5" s="260"/>
      <c r="F5" s="261"/>
      <c r="G5" s="262" t="s">
        <v>8</v>
      </c>
      <c r="H5" s="263"/>
      <c r="I5" s="264"/>
      <c r="J5" s="257" t="s">
        <v>0</v>
      </c>
      <c r="K5" s="258"/>
      <c r="L5" s="252" t="s">
        <v>69</v>
      </c>
      <c r="M5" s="20"/>
      <c r="N5" s="5"/>
    </row>
    <row r="6" spans="1:14" ht="12" customHeight="1" x14ac:dyDescent="0.2">
      <c r="A6" s="220"/>
      <c r="B6" s="248"/>
      <c r="C6" s="250"/>
      <c r="D6" s="223" t="s">
        <v>64</v>
      </c>
      <c r="E6" s="225" t="s">
        <v>65</v>
      </c>
      <c r="F6" s="225" t="s">
        <v>66</v>
      </c>
      <c r="G6" s="223" t="s">
        <v>64</v>
      </c>
      <c r="H6" s="235" t="s">
        <v>72</v>
      </c>
      <c r="I6" s="255" t="s">
        <v>67</v>
      </c>
      <c r="J6" s="226" t="s">
        <v>72</v>
      </c>
      <c r="K6" s="228" t="s">
        <v>67</v>
      </c>
      <c r="L6" s="253"/>
    </row>
    <row r="7" spans="1:14" ht="12" customHeight="1" thickBot="1" x14ac:dyDescent="0.25">
      <c r="A7" s="221"/>
      <c r="B7" s="249"/>
      <c r="C7" s="251"/>
      <c r="D7" s="224"/>
      <c r="E7" s="224"/>
      <c r="F7" s="224"/>
      <c r="G7" s="224"/>
      <c r="H7" s="236"/>
      <c r="I7" s="256"/>
      <c r="J7" s="227"/>
      <c r="K7" s="229"/>
      <c r="L7" s="254"/>
    </row>
    <row r="8" spans="1:14" s="5" customFormat="1" ht="9.9499999999999993" customHeight="1" thickBot="1" x14ac:dyDescent="0.25">
      <c r="A8" s="14"/>
      <c r="B8" s="14"/>
      <c r="C8" s="15"/>
      <c r="D8" s="16"/>
      <c r="E8" s="17"/>
      <c r="F8" s="17"/>
      <c r="G8" s="16"/>
      <c r="H8" s="18"/>
      <c r="I8" s="18"/>
      <c r="J8" s="18"/>
      <c r="K8" s="18"/>
      <c r="L8" s="19"/>
      <c r="M8" s="20"/>
    </row>
    <row r="9" spans="1:14" ht="8.25" customHeight="1" x14ac:dyDescent="0.2">
      <c r="A9" s="232" t="s">
        <v>1</v>
      </c>
      <c r="B9" s="239">
        <v>22</v>
      </c>
      <c r="C9" s="75" t="s">
        <v>11</v>
      </c>
      <c r="D9" s="268">
        <v>28157.4</v>
      </c>
      <c r="E9" s="63">
        <v>12414.84</v>
      </c>
      <c r="F9" s="66">
        <v>8251.68</v>
      </c>
      <c r="G9" s="268">
        <f>D9/12*2</f>
        <v>4692.9000000000005</v>
      </c>
      <c r="H9" s="60">
        <v>2080.08</v>
      </c>
      <c r="I9" s="57">
        <v>2485.3200000000002</v>
      </c>
      <c r="J9" s="72">
        <f>D$9+E9+G$9+H9</f>
        <v>47345.220000000008</v>
      </c>
      <c r="K9" s="72">
        <f>D$9+E9+F9+G$9+I9</f>
        <v>56002.140000000007</v>
      </c>
      <c r="L9" s="76" t="s">
        <v>11</v>
      </c>
      <c r="M9" s="13"/>
    </row>
    <row r="10" spans="1:14" ht="9.9499999999999993" customHeight="1" x14ac:dyDescent="0.2">
      <c r="A10" s="233"/>
      <c r="B10" s="240"/>
      <c r="C10" s="184" t="s">
        <v>12</v>
      </c>
      <c r="D10" s="237"/>
      <c r="E10" s="189">
        <v>10113.719999999999</v>
      </c>
      <c r="F10" s="190">
        <v>7489.92</v>
      </c>
      <c r="G10" s="237"/>
      <c r="H10" s="181">
        <v>1988.1000000000001</v>
      </c>
      <c r="I10" s="182">
        <v>2355.42</v>
      </c>
      <c r="J10" s="195">
        <f t="shared" ref="J10:J17" si="0">D$9+E10+G$9+H10</f>
        <v>44952.12</v>
      </c>
      <c r="K10" s="195">
        <f t="shared" ref="K10:K17" si="1">D$9+E10+F10+G$9+I10</f>
        <v>52809.36</v>
      </c>
      <c r="L10" s="196" t="s">
        <v>12</v>
      </c>
      <c r="M10" s="13"/>
    </row>
    <row r="11" spans="1:14" ht="9.9499999999999993" customHeight="1" x14ac:dyDescent="0.2">
      <c r="A11" s="233"/>
      <c r="B11" s="240"/>
      <c r="C11" s="77" t="s">
        <v>13</v>
      </c>
      <c r="D11" s="237"/>
      <c r="E11" s="64">
        <v>8784</v>
      </c>
      <c r="F11" s="67">
        <v>6740.88</v>
      </c>
      <c r="G11" s="237"/>
      <c r="H11" s="61">
        <v>1930.16</v>
      </c>
      <c r="I11" s="58">
        <v>2259.7000000000003</v>
      </c>
      <c r="J11" s="73">
        <f t="shared" si="0"/>
        <v>43564.460000000006</v>
      </c>
      <c r="K11" s="73">
        <f t="shared" si="1"/>
        <v>50634.879999999997</v>
      </c>
      <c r="L11" s="78" t="s">
        <v>13</v>
      </c>
      <c r="M11" s="13"/>
    </row>
    <row r="12" spans="1:14" ht="9.9499999999999993" customHeight="1" x14ac:dyDescent="0.2">
      <c r="A12" s="233"/>
      <c r="B12" s="240"/>
      <c r="C12" s="184" t="s">
        <v>14</v>
      </c>
      <c r="D12" s="237"/>
      <c r="E12" s="189">
        <v>7309.68</v>
      </c>
      <c r="F12" s="190">
        <v>6293.2800000000007</v>
      </c>
      <c r="G12" s="237"/>
      <c r="H12" s="181">
        <v>1864.64</v>
      </c>
      <c r="I12" s="182">
        <v>2172.02</v>
      </c>
      <c r="J12" s="195">
        <f t="shared" si="0"/>
        <v>42024.62</v>
      </c>
      <c r="K12" s="195">
        <f t="shared" si="1"/>
        <v>48625.279999999999</v>
      </c>
      <c r="L12" s="196" t="s">
        <v>14</v>
      </c>
      <c r="M12" s="13"/>
    </row>
    <row r="13" spans="1:14" ht="9.9499999999999993" customHeight="1" x14ac:dyDescent="0.2">
      <c r="A13" s="233"/>
      <c r="B13" s="240"/>
      <c r="C13" s="77" t="s">
        <v>15</v>
      </c>
      <c r="D13" s="237"/>
      <c r="E13" s="64">
        <v>4912.5599999999995</v>
      </c>
      <c r="F13" s="67">
        <v>5806.4400000000005</v>
      </c>
      <c r="G13" s="237"/>
      <c r="H13" s="61">
        <v>1742.2</v>
      </c>
      <c r="I13" s="58">
        <v>2050.44</v>
      </c>
      <c r="J13" s="73">
        <f t="shared" si="0"/>
        <v>39505.06</v>
      </c>
      <c r="K13" s="73">
        <f t="shared" si="1"/>
        <v>45619.740000000005</v>
      </c>
      <c r="L13" s="78" t="s">
        <v>15</v>
      </c>
      <c r="M13" s="13"/>
    </row>
    <row r="14" spans="1:14" ht="9.9499999999999993" customHeight="1" x14ac:dyDescent="0.2">
      <c r="A14" s="233"/>
      <c r="B14" s="240"/>
      <c r="C14" s="184" t="s">
        <v>16</v>
      </c>
      <c r="D14" s="237"/>
      <c r="E14" s="189">
        <v>3172.32</v>
      </c>
      <c r="F14" s="190">
        <v>5476.4400000000005</v>
      </c>
      <c r="G14" s="237"/>
      <c r="H14" s="181">
        <v>1657.3</v>
      </c>
      <c r="I14" s="182">
        <v>1965.04</v>
      </c>
      <c r="J14" s="195">
        <f t="shared" si="0"/>
        <v>37679.920000000006</v>
      </c>
      <c r="K14" s="195">
        <f t="shared" si="1"/>
        <v>43464.100000000006</v>
      </c>
      <c r="L14" s="196" t="s">
        <v>16</v>
      </c>
      <c r="M14" s="13"/>
    </row>
    <row r="15" spans="1:14" ht="9.9499999999999993" customHeight="1" x14ac:dyDescent="0.2">
      <c r="A15" s="233"/>
      <c r="B15" s="240"/>
      <c r="C15" s="77" t="s">
        <v>17</v>
      </c>
      <c r="D15" s="237"/>
      <c r="E15" s="64">
        <v>2103.7200000000003</v>
      </c>
      <c r="F15" s="67">
        <v>5130.4800000000005</v>
      </c>
      <c r="G15" s="237"/>
      <c r="H15" s="61">
        <v>1574.42</v>
      </c>
      <c r="I15" s="58">
        <v>1902.82</v>
      </c>
      <c r="J15" s="73">
        <f t="shared" si="0"/>
        <v>36528.44</v>
      </c>
      <c r="K15" s="73">
        <f t="shared" si="1"/>
        <v>41987.320000000007</v>
      </c>
      <c r="L15" s="87" t="s">
        <v>17</v>
      </c>
      <c r="M15" s="13"/>
    </row>
    <row r="16" spans="1:14" ht="9.9499999999999993" customHeight="1" x14ac:dyDescent="0.2">
      <c r="A16" s="233"/>
      <c r="B16" s="240"/>
      <c r="C16" s="184" t="s">
        <v>18</v>
      </c>
      <c r="D16" s="237"/>
      <c r="E16" s="189">
        <v>1052.52</v>
      </c>
      <c r="F16" s="190">
        <v>4736.16</v>
      </c>
      <c r="G16" s="237"/>
      <c r="H16" s="181">
        <v>1494.3</v>
      </c>
      <c r="I16" s="182">
        <v>1838.82</v>
      </c>
      <c r="J16" s="195">
        <f t="shared" si="0"/>
        <v>35397.120000000003</v>
      </c>
      <c r="K16" s="195">
        <f t="shared" si="1"/>
        <v>40477.800000000003</v>
      </c>
      <c r="L16" s="196" t="s">
        <v>18</v>
      </c>
      <c r="M16" s="13"/>
    </row>
    <row r="17" spans="1:13" ht="9.9499999999999993" customHeight="1" thickBot="1" x14ac:dyDescent="0.25">
      <c r="A17" s="234"/>
      <c r="B17" s="241"/>
      <c r="C17" s="79" t="s">
        <v>19</v>
      </c>
      <c r="D17" s="238"/>
      <c r="E17" s="65">
        <v>0</v>
      </c>
      <c r="F17" s="68">
        <v>4341.24</v>
      </c>
      <c r="G17" s="238"/>
      <c r="H17" s="62">
        <v>1414.44</v>
      </c>
      <c r="I17" s="59">
        <v>1774.82</v>
      </c>
      <c r="J17" s="74">
        <f t="shared" si="0"/>
        <v>34264.740000000005</v>
      </c>
      <c r="K17" s="74">
        <f t="shared" si="1"/>
        <v>38966.36</v>
      </c>
      <c r="L17" s="80" t="s">
        <v>19</v>
      </c>
      <c r="M17" s="13"/>
    </row>
    <row r="18" spans="1:13" s="5" customFormat="1" ht="9.9499999999999993" customHeight="1" thickBot="1" x14ac:dyDescent="0.25">
      <c r="A18" s="24"/>
      <c r="B18" s="25"/>
      <c r="C18" s="52"/>
      <c r="D18" s="27"/>
      <c r="E18" s="27"/>
      <c r="F18" s="27"/>
      <c r="G18" s="27"/>
      <c r="H18" s="28"/>
      <c r="I18" s="28"/>
      <c r="J18" s="53"/>
      <c r="K18" s="53"/>
      <c r="L18" s="26"/>
      <c r="M18" s="29"/>
    </row>
    <row r="19" spans="1:13" ht="9.9499999999999993" customHeight="1" x14ac:dyDescent="0.2">
      <c r="A19" s="232" t="s">
        <v>2</v>
      </c>
      <c r="B19" s="239">
        <v>19</v>
      </c>
      <c r="C19" s="75" t="s">
        <v>20</v>
      </c>
      <c r="D19" s="268">
        <v>23393.759999999998</v>
      </c>
      <c r="E19" s="63">
        <v>7986.36</v>
      </c>
      <c r="F19" s="66">
        <v>5830.68</v>
      </c>
      <c r="G19" s="268">
        <f>D19/12*2</f>
        <v>3898.9599999999996</v>
      </c>
      <c r="H19" s="60">
        <v>1609.68</v>
      </c>
      <c r="I19" s="57">
        <v>1896</v>
      </c>
      <c r="J19" s="72">
        <f>D$19+E19+G$19+H19</f>
        <v>36888.76</v>
      </c>
      <c r="K19" s="72">
        <f t="shared" ref="K19:K26" si="2">D$19+E19+F19+G$19+I19</f>
        <v>43005.760000000002</v>
      </c>
      <c r="L19" s="76" t="s">
        <v>20</v>
      </c>
      <c r="M19" s="13"/>
    </row>
    <row r="20" spans="1:13" ht="9.9499999999999993" customHeight="1" x14ac:dyDescent="0.2">
      <c r="A20" s="233"/>
      <c r="B20" s="240"/>
      <c r="C20" s="184" t="s">
        <v>21</v>
      </c>
      <c r="D20" s="237"/>
      <c r="E20" s="189">
        <v>6230.88</v>
      </c>
      <c r="F20" s="190">
        <v>5516.28</v>
      </c>
      <c r="G20" s="237"/>
      <c r="H20" s="181">
        <v>1540.02</v>
      </c>
      <c r="I20" s="182">
        <v>1810.48</v>
      </c>
      <c r="J20" s="195">
        <f t="shared" ref="J20:J26" si="3">D$19+E20+G$19+H20</f>
        <v>35063.619999999995</v>
      </c>
      <c r="K20" s="195">
        <f t="shared" si="2"/>
        <v>40850.36</v>
      </c>
      <c r="L20" s="196" t="s">
        <v>21</v>
      </c>
      <c r="M20" s="13"/>
    </row>
    <row r="21" spans="1:13" ht="9.9499999999999993" customHeight="1" x14ac:dyDescent="0.2">
      <c r="A21" s="233"/>
      <c r="B21" s="240"/>
      <c r="C21" s="77" t="s">
        <v>22</v>
      </c>
      <c r="D21" s="237"/>
      <c r="E21" s="64">
        <v>5136.24</v>
      </c>
      <c r="F21" s="67">
        <v>5196.12</v>
      </c>
      <c r="G21" s="237"/>
      <c r="H21" s="61">
        <v>1483.32</v>
      </c>
      <c r="I21" s="58">
        <v>1748.38</v>
      </c>
      <c r="J21" s="73">
        <f t="shared" si="3"/>
        <v>33912.28</v>
      </c>
      <c r="K21" s="73">
        <f t="shared" si="2"/>
        <v>39373.46</v>
      </c>
      <c r="L21" s="78" t="s">
        <v>22</v>
      </c>
      <c r="M21" s="13"/>
    </row>
    <row r="22" spans="1:13" ht="9.9499999999999993" customHeight="1" x14ac:dyDescent="0.2">
      <c r="A22" s="233"/>
      <c r="B22" s="240"/>
      <c r="C22" s="184" t="s">
        <v>23</v>
      </c>
      <c r="D22" s="237"/>
      <c r="E22" s="189">
        <v>4085.16</v>
      </c>
      <c r="F22" s="190">
        <v>4801.68</v>
      </c>
      <c r="G22" s="237"/>
      <c r="H22" s="181">
        <v>1403.22</v>
      </c>
      <c r="I22" s="182">
        <v>1684.4</v>
      </c>
      <c r="J22" s="195">
        <f t="shared" si="3"/>
        <v>32781.1</v>
      </c>
      <c r="K22" s="195">
        <f t="shared" si="2"/>
        <v>37863.96</v>
      </c>
      <c r="L22" s="196" t="s">
        <v>23</v>
      </c>
      <c r="M22" s="13"/>
    </row>
    <row r="23" spans="1:13" ht="9.9499999999999993" customHeight="1" x14ac:dyDescent="0.2">
      <c r="A23" s="233"/>
      <c r="B23" s="240"/>
      <c r="C23" s="77" t="s">
        <v>24</v>
      </c>
      <c r="D23" s="237"/>
      <c r="E23" s="64">
        <v>3032.52</v>
      </c>
      <c r="F23" s="67">
        <v>4406.6400000000003</v>
      </c>
      <c r="G23" s="237"/>
      <c r="H23" s="61">
        <v>1323.1000000000001</v>
      </c>
      <c r="I23" s="58">
        <v>1620.28</v>
      </c>
      <c r="J23" s="73">
        <f t="shared" si="3"/>
        <v>31648.339999999997</v>
      </c>
      <c r="K23" s="73">
        <f t="shared" si="2"/>
        <v>36352.159999999996</v>
      </c>
      <c r="L23" s="78" t="s">
        <v>24</v>
      </c>
      <c r="M23" s="13"/>
    </row>
    <row r="24" spans="1:13" ht="9.9499999999999993" customHeight="1" x14ac:dyDescent="0.2">
      <c r="A24" s="233"/>
      <c r="B24" s="240"/>
      <c r="C24" s="184" t="s">
        <v>25</v>
      </c>
      <c r="D24" s="237"/>
      <c r="E24" s="189">
        <v>1767.84</v>
      </c>
      <c r="F24" s="190">
        <v>3803.04</v>
      </c>
      <c r="G24" s="237"/>
      <c r="H24" s="181">
        <v>1207.44</v>
      </c>
      <c r="I24" s="182">
        <v>1535.24</v>
      </c>
      <c r="J24" s="195">
        <f t="shared" si="3"/>
        <v>30267.999999999996</v>
      </c>
      <c r="K24" s="195">
        <f t="shared" si="2"/>
        <v>34398.839999999997</v>
      </c>
      <c r="L24" s="196" t="s">
        <v>25</v>
      </c>
      <c r="M24" s="13"/>
    </row>
    <row r="25" spans="1:13" ht="9.9499999999999993" customHeight="1" x14ac:dyDescent="0.2">
      <c r="A25" s="233"/>
      <c r="B25" s="240"/>
      <c r="C25" s="77" t="s">
        <v>26</v>
      </c>
      <c r="D25" s="237"/>
      <c r="E25" s="64">
        <v>546.72</v>
      </c>
      <c r="F25" s="67">
        <v>3197.76</v>
      </c>
      <c r="G25" s="237"/>
      <c r="H25" s="61">
        <v>1091.56</v>
      </c>
      <c r="I25" s="58">
        <v>1451.58</v>
      </c>
      <c r="J25" s="73">
        <f t="shared" si="3"/>
        <v>28931</v>
      </c>
      <c r="K25" s="73">
        <f t="shared" si="2"/>
        <v>32488.78</v>
      </c>
      <c r="L25" s="78" t="s">
        <v>26</v>
      </c>
      <c r="M25" s="13"/>
    </row>
    <row r="26" spans="1:13" ht="11.25" customHeight="1" thickBot="1" x14ac:dyDescent="0.25">
      <c r="A26" s="233"/>
      <c r="B26" s="241"/>
      <c r="C26" s="185" t="s">
        <v>27</v>
      </c>
      <c r="D26" s="238"/>
      <c r="E26" s="191">
        <v>0</v>
      </c>
      <c r="F26" s="192">
        <v>3001.92</v>
      </c>
      <c r="G26" s="238"/>
      <c r="H26" s="181">
        <v>1058.92</v>
      </c>
      <c r="I26" s="182">
        <v>1419.6000000000001</v>
      </c>
      <c r="J26" s="197">
        <f t="shared" si="3"/>
        <v>28351.64</v>
      </c>
      <c r="K26" s="197">
        <f t="shared" si="2"/>
        <v>31714.239999999998</v>
      </c>
      <c r="L26" s="198" t="s">
        <v>27</v>
      </c>
      <c r="M26" s="13"/>
    </row>
    <row r="27" spans="1:13" ht="9.9499999999999993" customHeight="1" x14ac:dyDescent="0.2">
      <c r="A27" s="233"/>
      <c r="B27" s="240">
        <v>18</v>
      </c>
      <c r="C27" s="84" t="s">
        <v>28</v>
      </c>
      <c r="D27" s="237">
        <v>22925.52</v>
      </c>
      <c r="E27" s="81">
        <v>8532.84</v>
      </c>
      <c r="F27" s="82">
        <v>5830.68</v>
      </c>
      <c r="G27" s="237">
        <f>D27/12*2</f>
        <v>3820.92</v>
      </c>
      <c r="H27" s="60">
        <v>1609.68</v>
      </c>
      <c r="I27" s="57">
        <v>1896</v>
      </c>
      <c r="J27" s="83">
        <f>D$27+E27+G$27+H27</f>
        <v>36888.959999999999</v>
      </c>
      <c r="K27" s="83">
        <f>D$27+E27+F27+G$27+I27</f>
        <v>43005.96</v>
      </c>
      <c r="L27" s="85" t="s">
        <v>28</v>
      </c>
      <c r="M27" s="13"/>
    </row>
    <row r="28" spans="1:13" ht="9.9499999999999993" customHeight="1" x14ac:dyDescent="0.2">
      <c r="A28" s="233"/>
      <c r="B28" s="240"/>
      <c r="C28" s="184" t="s">
        <v>29</v>
      </c>
      <c r="D28" s="237"/>
      <c r="E28" s="189">
        <v>6777.24</v>
      </c>
      <c r="F28" s="190">
        <v>5516.28</v>
      </c>
      <c r="G28" s="237"/>
      <c r="H28" s="181">
        <v>1540.02</v>
      </c>
      <c r="I28" s="182">
        <v>1810.48</v>
      </c>
      <c r="J28" s="195">
        <f t="shared" ref="J28:J35" si="4">D$27+E28+G$27+H28</f>
        <v>35063.699999999997</v>
      </c>
      <c r="K28" s="195">
        <f t="shared" ref="K28:K35" si="5">D$27+E28+F28+G$27+I28</f>
        <v>40850.44</v>
      </c>
      <c r="L28" s="196" t="s">
        <v>29</v>
      </c>
      <c r="M28" s="13"/>
    </row>
    <row r="29" spans="1:13" ht="9.9499999999999993" customHeight="1" x14ac:dyDescent="0.2">
      <c r="A29" s="233"/>
      <c r="B29" s="240"/>
      <c r="C29" s="77" t="s">
        <v>30</v>
      </c>
      <c r="D29" s="237"/>
      <c r="E29" s="64">
        <v>5682.72</v>
      </c>
      <c r="F29" s="67">
        <v>5196.12</v>
      </c>
      <c r="G29" s="237"/>
      <c r="H29" s="199">
        <v>1483.32</v>
      </c>
      <c r="I29" s="183">
        <v>1748.38</v>
      </c>
      <c r="J29" s="200">
        <f t="shared" si="4"/>
        <v>33912.480000000003</v>
      </c>
      <c r="K29" s="200">
        <f t="shared" si="5"/>
        <v>39373.659999999996</v>
      </c>
      <c r="L29" s="201" t="s">
        <v>30</v>
      </c>
      <c r="M29" s="31"/>
    </row>
    <row r="30" spans="1:13" ht="9.9499999999999993" customHeight="1" x14ac:dyDescent="0.2">
      <c r="A30" s="233"/>
      <c r="B30" s="240"/>
      <c r="C30" s="184" t="s">
        <v>31</v>
      </c>
      <c r="D30" s="237"/>
      <c r="E30" s="189">
        <v>4631.5199999999995</v>
      </c>
      <c r="F30" s="190">
        <v>4801.68</v>
      </c>
      <c r="G30" s="237"/>
      <c r="H30" s="181">
        <v>1403.22</v>
      </c>
      <c r="I30" s="182">
        <v>1684.4</v>
      </c>
      <c r="J30" s="195">
        <f t="shared" si="4"/>
        <v>32781.18</v>
      </c>
      <c r="K30" s="195">
        <f t="shared" si="5"/>
        <v>37864.04</v>
      </c>
      <c r="L30" s="196" t="s">
        <v>31</v>
      </c>
      <c r="M30" s="13"/>
    </row>
    <row r="31" spans="1:13" ht="9.9499999999999993" customHeight="1" x14ac:dyDescent="0.2">
      <c r="A31" s="233"/>
      <c r="B31" s="240"/>
      <c r="C31" s="77" t="s">
        <v>32</v>
      </c>
      <c r="D31" s="237"/>
      <c r="E31" s="64">
        <v>3579</v>
      </c>
      <c r="F31" s="67">
        <v>4406.6400000000003</v>
      </c>
      <c r="G31" s="237"/>
      <c r="H31" s="61">
        <v>1323.1000000000001</v>
      </c>
      <c r="I31" s="58">
        <v>1620.28</v>
      </c>
      <c r="J31" s="73">
        <f t="shared" si="4"/>
        <v>31648.54</v>
      </c>
      <c r="K31" s="73">
        <f t="shared" si="5"/>
        <v>36352.36</v>
      </c>
      <c r="L31" s="78" t="s">
        <v>32</v>
      </c>
      <c r="M31" s="56"/>
    </row>
    <row r="32" spans="1:13" ht="9.9499999999999993" customHeight="1" x14ac:dyDescent="0.2">
      <c r="A32" s="233"/>
      <c r="B32" s="240"/>
      <c r="C32" s="184" t="s">
        <v>33</v>
      </c>
      <c r="D32" s="237"/>
      <c r="E32" s="189">
        <v>2314.1999999999998</v>
      </c>
      <c r="F32" s="190">
        <v>3803.04</v>
      </c>
      <c r="G32" s="237"/>
      <c r="H32" s="181">
        <v>1207.44</v>
      </c>
      <c r="I32" s="182">
        <v>1535.24</v>
      </c>
      <c r="J32" s="195">
        <f t="shared" si="4"/>
        <v>30268.079999999998</v>
      </c>
      <c r="K32" s="195">
        <f t="shared" si="5"/>
        <v>34398.92</v>
      </c>
      <c r="L32" s="196" t="s">
        <v>33</v>
      </c>
      <c r="M32" s="56"/>
    </row>
    <row r="33" spans="1:13" ht="9.9499999999999993" customHeight="1" x14ac:dyDescent="0.2">
      <c r="A33" s="233"/>
      <c r="B33" s="240"/>
      <c r="C33" s="77" t="s">
        <v>34</v>
      </c>
      <c r="D33" s="237"/>
      <c r="E33" s="64">
        <v>1093.32</v>
      </c>
      <c r="F33" s="67">
        <v>3197.76</v>
      </c>
      <c r="G33" s="237"/>
      <c r="H33" s="61">
        <v>1091.56</v>
      </c>
      <c r="I33" s="58">
        <v>1451.58</v>
      </c>
      <c r="J33" s="73">
        <f t="shared" si="4"/>
        <v>28931.320000000003</v>
      </c>
      <c r="K33" s="73">
        <f t="shared" si="5"/>
        <v>32489.1</v>
      </c>
      <c r="L33" s="78" t="s">
        <v>34</v>
      </c>
      <c r="M33" s="56"/>
    </row>
    <row r="34" spans="1:13" ht="9.9499999999999993" customHeight="1" x14ac:dyDescent="0.2">
      <c r="A34" s="233"/>
      <c r="B34" s="240"/>
      <c r="C34" s="184" t="s">
        <v>35</v>
      </c>
      <c r="D34" s="237"/>
      <c r="E34" s="189">
        <v>546.48</v>
      </c>
      <c r="F34" s="190">
        <v>3001.92</v>
      </c>
      <c r="G34" s="237"/>
      <c r="H34" s="181">
        <v>1058.92</v>
      </c>
      <c r="I34" s="182">
        <v>1419.6000000000001</v>
      </c>
      <c r="J34" s="195">
        <f t="shared" si="4"/>
        <v>28351.839999999997</v>
      </c>
      <c r="K34" s="195">
        <f t="shared" si="5"/>
        <v>31714.439999999995</v>
      </c>
      <c r="L34" s="196" t="s">
        <v>35</v>
      </c>
      <c r="M34" s="56"/>
    </row>
    <row r="35" spans="1:13" ht="10.5" customHeight="1" thickBot="1" x14ac:dyDescent="0.25">
      <c r="A35" s="234"/>
      <c r="B35" s="241"/>
      <c r="C35" s="79" t="s">
        <v>36</v>
      </c>
      <c r="D35" s="238"/>
      <c r="E35" s="65">
        <v>0</v>
      </c>
      <c r="F35" s="68">
        <v>2805.36</v>
      </c>
      <c r="G35" s="238"/>
      <c r="H35" s="62">
        <v>1026.56</v>
      </c>
      <c r="I35" s="59">
        <v>1387.72</v>
      </c>
      <c r="J35" s="74">
        <f t="shared" si="4"/>
        <v>27773.000000000004</v>
      </c>
      <c r="K35" s="74">
        <f t="shared" si="5"/>
        <v>30939.520000000004</v>
      </c>
      <c r="L35" s="86" t="s">
        <v>36</v>
      </c>
      <c r="M35" s="56"/>
    </row>
    <row r="36" spans="1:13" s="5" customFormat="1" ht="9.9499999999999993" customHeight="1" thickBot="1" x14ac:dyDescent="0.25">
      <c r="A36" s="24"/>
      <c r="B36" s="25"/>
      <c r="C36" s="52"/>
      <c r="D36" s="27"/>
      <c r="E36" s="27"/>
      <c r="F36" s="27"/>
      <c r="G36" s="27"/>
      <c r="H36" s="28"/>
      <c r="I36" s="28"/>
      <c r="J36" s="146"/>
      <c r="K36" s="53"/>
      <c r="L36" s="26"/>
      <c r="M36" s="51"/>
    </row>
    <row r="37" spans="1:13" ht="9.9499999999999993" customHeight="1" x14ac:dyDescent="0.2">
      <c r="A37" s="232" t="s">
        <v>3</v>
      </c>
      <c r="B37" s="239">
        <v>18</v>
      </c>
      <c r="C37" s="75" t="s">
        <v>32</v>
      </c>
      <c r="D37" s="268">
        <v>19384.919999999998</v>
      </c>
      <c r="E37" s="63">
        <v>3594.12</v>
      </c>
      <c r="F37" s="66">
        <v>4485.12</v>
      </c>
      <c r="G37" s="268">
        <f>D37/12*2</f>
        <v>3230.8199999999997</v>
      </c>
      <c r="H37" s="69">
        <v>1182.1200000000001</v>
      </c>
      <c r="I37" s="140">
        <v>1401.84</v>
      </c>
      <c r="J37" s="72">
        <f>D$37+E37+G$37+H37</f>
        <v>27391.979999999996</v>
      </c>
      <c r="K37" s="143">
        <f t="shared" ref="K37:K43" si="6">D$37+E37+F37+G$37+I37</f>
        <v>32096.819999999996</v>
      </c>
      <c r="L37" s="76" t="s">
        <v>32</v>
      </c>
      <c r="M37" s="56"/>
    </row>
    <row r="38" spans="1:13" ht="9.9499999999999993" customHeight="1" x14ac:dyDescent="0.2">
      <c r="A38" s="242"/>
      <c r="B38" s="271"/>
      <c r="C38" s="184" t="s">
        <v>33</v>
      </c>
      <c r="D38" s="269"/>
      <c r="E38" s="189">
        <v>2314.3200000000002</v>
      </c>
      <c r="F38" s="190">
        <v>3896.6400000000003</v>
      </c>
      <c r="G38" s="269"/>
      <c r="H38" s="202">
        <v>1081.48</v>
      </c>
      <c r="I38" s="203">
        <v>1316.8</v>
      </c>
      <c r="J38" s="195">
        <f t="shared" ref="J38:J43" si="7">D$37+E38+G$37+H38</f>
        <v>26011.539999999997</v>
      </c>
      <c r="K38" s="204">
        <f t="shared" si="6"/>
        <v>30143.499999999996</v>
      </c>
      <c r="L38" s="196" t="s">
        <v>33</v>
      </c>
      <c r="M38" s="56"/>
    </row>
    <row r="39" spans="1:13" ht="9.9499999999999993" customHeight="1" x14ac:dyDescent="0.2">
      <c r="A39" s="242"/>
      <c r="B39" s="271"/>
      <c r="C39" s="77" t="s">
        <v>34</v>
      </c>
      <c r="D39" s="269"/>
      <c r="E39" s="64">
        <v>1093.68</v>
      </c>
      <c r="F39" s="67">
        <v>3291</v>
      </c>
      <c r="G39" s="269"/>
      <c r="H39" s="70">
        <v>965.84</v>
      </c>
      <c r="I39" s="141">
        <v>1233.02</v>
      </c>
      <c r="J39" s="73">
        <f t="shared" si="7"/>
        <v>24675.26</v>
      </c>
      <c r="K39" s="144">
        <f t="shared" si="6"/>
        <v>28233.439999999999</v>
      </c>
      <c r="L39" s="78" t="s">
        <v>34</v>
      </c>
      <c r="M39" s="56"/>
    </row>
    <row r="40" spans="1:13" ht="9.9499999999999993" customHeight="1" x14ac:dyDescent="0.2">
      <c r="A40" s="242"/>
      <c r="B40" s="271"/>
      <c r="C40" s="184" t="s">
        <v>35</v>
      </c>
      <c r="D40" s="269"/>
      <c r="E40" s="189">
        <v>546.59999999999991</v>
      </c>
      <c r="F40" s="190">
        <v>3095.6400000000003</v>
      </c>
      <c r="G40" s="269"/>
      <c r="H40" s="202">
        <v>933.08</v>
      </c>
      <c r="I40" s="203">
        <v>1201.1400000000001</v>
      </c>
      <c r="J40" s="195">
        <f t="shared" si="7"/>
        <v>24095.42</v>
      </c>
      <c r="K40" s="204">
        <f t="shared" si="6"/>
        <v>27459.119999999995</v>
      </c>
      <c r="L40" s="196" t="s">
        <v>35</v>
      </c>
      <c r="M40" s="56"/>
    </row>
    <row r="41" spans="1:13" ht="9.9499999999999993" customHeight="1" x14ac:dyDescent="0.2">
      <c r="A41" s="242"/>
      <c r="B41" s="271"/>
      <c r="C41" s="77" t="s">
        <v>37</v>
      </c>
      <c r="D41" s="269"/>
      <c r="E41" s="64">
        <v>2886.84</v>
      </c>
      <c r="F41" s="67">
        <v>3734.5199999999995</v>
      </c>
      <c r="G41" s="269"/>
      <c r="H41" s="70">
        <v>1173.56</v>
      </c>
      <c r="I41" s="141">
        <v>1355.98</v>
      </c>
      <c r="J41" s="73">
        <f t="shared" si="7"/>
        <v>26676.14</v>
      </c>
      <c r="K41" s="144">
        <f t="shared" si="6"/>
        <v>30593.079999999998</v>
      </c>
      <c r="L41" s="78" t="s">
        <v>37</v>
      </c>
      <c r="M41" s="56"/>
    </row>
    <row r="42" spans="1:13" ht="9.9499999999999993" customHeight="1" x14ac:dyDescent="0.2">
      <c r="A42" s="242"/>
      <c r="B42" s="271"/>
      <c r="C42" s="184" t="s">
        <v>38</v>
      </c>
      <c r="D42" s="269"/>
      <c r="E42" s="189">
        <v>1013.1600000000001</v>
      </c>
      <c r="F42" s="190">
        <v>3062.64</v>
      </c>
      <c r="G42" s="269"/>
      <c r="H42" s="202">
        <v>1090.18</v>
      </c>
      <c r="I42" s="203">
        <v>1238.56</v>
      </c>
      <c r="J42" s="195">
        <f t="shared" si="7"/>
        <v>24719.079999999998</v>
      </c>
      <c r="K42" s="204">
        <f t="shared" si="6"/>
        <v>27930.1</v>
      </c>
      <c r="L42" s="196" t="s">
        <v>38</v>
      </c>
      <c r="M42" s="56"/>
    </row>
    <row r="43" spans="1:13" ht="9.9499999999999993" customHeight="1" thickBot="1" x14ac:dyDescent="0.25">
      <c r="A43" s="242"/>
      <c r="B43" s="272"/>
      <c r="C43" s="79" t="s">
        <v>36</v>
      </c>
      <c r="D43" s="270"/>
      <c r="E43" s="65">
        <v>0</v>
      </c>
      <c r="F43" s="68">
        <v>2899.32</v>
      </c>
      <c r="G43" s="270"/>
      <c r="H43" s="71">
        <v>900.58</v>
      </c>
      <c r="I43" s="142">
        <v>1169.1400000000001</v>
      </c>
      <c r="J43" s="74">
        <f t="shared" si="7"/>
        <v>23516.32</v>
      </c>
      <c r="K43" s="145">
        <f t="shared" si="6"/>
        <v>26684.199999999997</v>
      </c>
      <c r="L43" s="80" t="s">
        <v>36</v>
      </c>
      <c r="M43" s="56"/>
    </row>
    <row r="44" spans="1:13" ht="9.9499999999999993" customHeight="1" x14ac:dyDescent="0.2">
      <c r="A44" s="242"/>
      <c r="B44" s="240">
        <v>16</v>
      </c>
      <c r="C44" s="186" t="s">
        <v>39</v>
      </c>
      <c r="D44" s="237">
        <v>18504.36</v>
      </c>
      <c r="E44" s="193">
        <v>4621.68</v>
      </c>
      <c r="F44" s="194">
        <v>4485.12</v>
      </c>
      <c r="G44" s="237">
        <f>D44/12*2</f>
        <v>3084.06</v>
      </c>
      <c r="H44" s="206">
        <v>1182.1200000000001</v>
      </c>
      <c r="I44" s="194">
        <v>1401.84</v>
      </c>
      <c r="J44" s="207">
        <f>D$44+E44+G$44+H44</f>
        <v>27392.22</v>
      </c>
      <c r="K44" s="207">
        <f t="shared" ref="K44:K52" si="8">D$44+E44+F44+G$44+I44</f>
        <v>32097.06</v>
      </c>
      <c r="L44" s="205" t="s">
        <v>39</v>
      </c>
      <c r="M44" s="56"/>
    </row>
    <row r="45" spans="1:13" ht="9.9499999999999993" customHeight="1" x14ac:dyDescent="0.2">
      <c r="A45" s="242"/>
      <c r="B45" s="240"/>
      <c r="C45" s="77" t="s">
        <v>40</v>
      </c>
      <c r="D45" s="237"/>
      <c r="E45" s="64">
        <v>3341.88</v>
      </c>
      <c r="F45" s="67">
        <v>3896.6400000000003</v>
      </c>
      <c r="G45" s="237"/>
      <c r="H45" s="70">
        <v>1081.48</v>
      </c>
      <c r="I45" s="67">
        <v>1316.8</v>
      </c>
      <c r="J45" s="73">
        <f t="shared" ref="J45:J52" si="9">D$44+E45+G$44+H45</f>
        <v>26011.780000000002</v>
      </c>
      <c r="K45" s="73">
        <f t="shared" si="8"/>
        <v>30143.74</v>
      </c>
      <c r="L45" s="201" t="s">
        <v>40</v>
      </c>
      <c r="M45" s="56"/>
    </row>
    <row r="46" spans="1:13" ht="9.9499999999999993" customHeight="1" x14ac:dyDescent="0.2">
      <c r="A46" s="242"/>
      <c r="B46" s="240"/>
      <c r="C46" s="184" t="s">
        <v>41</v>
      </c>
      <c r="D46" s="237"/>
      <c r="E46" s="189">
        <v>2121.2400000000002</v>
      </c>
      <c r="F46" s="190">
        <v>3291</v>
      </c>
      <c r="G46" s="237"/>
      <c r="H46" s="202">
        <v>965.84</v>
      </c>
      <c r="I46" s="190">
        <v>1233.02</v>
      </c>
      <c r="J46" s="195">
        <f t="shared" si="9"/>
        <v>24675.500000000004</v>
      </c>
      <c r="K46" s="195">
        <f t="shared" si="8"/>
        <v>28233.680000000004</v>
      </c>
      <c r="L46" s="196" t="s">
        <v>41</v>
      </c>
      <c r="M46" s="56"/>
    </row>
    <row r="47" spans="1:13" ht="9.9499999999999993" customHeight="1" x14ac:dyDescent="0.2">
      <c r="A47" s="242"/>
      <c r="B47" s="240"/>
      <c r="C47" s="77" t="s">
        <v>42</v>
      </c>
      <c r="D47" s="237"/>
      <c r="E47" s="64">
        <v>1574.16</v>
      </c>
      <c r="F47" s="67">
        <v>3095.6400000000003</v>
      </c>
      <c r="G47" s="237"/>
      <c r="H47" s="70">
        <v>933.08</v>
      </c>
      <c r="I47" s="67">
        <v>1201.1400000000001</v>
      </c>
      <c r="J47" s="73">
        <f t="shared" si="9"/>
        <v>24095.660000000003</v>
      </c>
      <c r="K47" s="73">
        <f t="shared" si="8"/>
        <v>27459.360000000001</v>
      </c>
      <c r="L47" s="78" t="s">
        <v>42</v>
      </c>
      <c r="M47" s="56"/>
    </row>
    <row r="48" spans="1:13" ht="9.9499999999999993" customHeight="1" x14ac:dyDescent="0.2">
      <c r="A48" s="242"/>
      <c r="B48" s="240"/>
      <c r="C48" s="184" t="s">
        <v>43</v>
      </c>
      <c r="D48" s="237"/>
      <c r="E48" s="189">
        <v>3914.2799999999997</v>
      </c>
      <c r="F48" s="190">
        <v>3734.5199999999995</v>
      </c>
      <c r="G48" s="237"/>
      <c r="H48" s="202">
        <v>1173.56</v>
      </c>
      <c r="I48" s="190">
        <v>1355.98</v>
      </c>
      <c r="J48" s="195">
        <f t="shared" si="9"/>
        <v>26676.260000000002</v>
      </c>
      <c r="K48" s="195">
        <f t="shared" si="8"/>
        <v>30593.200000000001</v>
      </c>
      <c r="L48" s="196" t="s">
        <v>43</v>
      </c>
      <c r="M48" s="56"/>
    </row>
    <row r="49" spans="1:13" ht="9.9499999999999993" customHeight="1" x14ac:dyDescent="0.2">
      <c r="A49" s="242"/>
      <c r="B49" s="240"/>
      <c r="C49" s="77" t="s">
        <v>44</v>
      </c>
      <c r="D49" s="237"/>
      <c r="E49" s="64">
        <v>2040.6000000000001</v>
      </c>
      <c r="F49" s="67">
        <v>3062.64</v>
      </c>
      <c r="G49" s="237"/>
      <c r="H49" s="70">
        <v>1090.18</v>
      </c>
      <c r="I49" s="67">
        <v>1238.56</v>
      </c>
      <c r="J49" s="73">
        <f t="shared" si="9"/>
        <v>24719.200000000001</v>
      </c>
      <c r="K49" s="73">
        <f t="shared" si="8"/>
        <v>27930.22</v>
      </c>
      <c r="L49" s="78" t="s">
        <v>44</v>
      </c>
      <c r="M49" s="56"/>
    </row>
    <row r="50" spans="1:13" ht="9.9499999999999993" customHeight="1" x14ac:dyDescent="0.2">
      <c r="A50" s="242"/>
      <c r="B50" s="240"/>
      <c r="C50" s="184" t="s">
        <v>45</v>
      </c>
      <c r="D50" s="237"/>
      <c r="E50" s="189">
        <v>1027.68</v>
      </c>
      <c r="F50" s="190">
        <v>2899.32</v>
      </c>
      <c r="G50" s="237"/>
      <c r="H50" s="202">
        <v>900.58</v>
      </c>
      <c r="I50" s="190">
        <v>1169.1400000000001</v>
      </c>
      <c r="J50" s="195">
        <f t="shared" si="9"/>
        <v>23516.680000000004</v>
      </c>
      <c r="K50" s="195">
        <f t="shared" si="8"/>
        <v>26684.560000000001</v>
      </c>
      <c r="L50" s="196" t="s">
        <v>45</v>
      </c>
      <c r="M50" s="56"/>
    </row>
    <row r="51" spans="1:13" ht="9.9499999999999993" customHeight="1" x14ac:dyDescent="0.2">
      <c r="A51" s="242"/>
      <c r="B51" s="240"/>
      <c r="C51" s="77" t="s">
        <v>46</v>
      </c>
      <c r="D51" s="237"/>
      <c r="E51" s="64">
        <v>513.36</v>
      </c>
      <c r="F51" s="67">
        <v>2774.88</v>
      </c>
      <c r="G51" s="237"/>
      <c r="H51" s="70">
        <v>873.36</v>
      </c>
      <c r="I51" s="67">
        <v>1142.32</v>
      </c>
      <c r="J51" s="73">
        <f t="shared" si="9"/>
        <v>22975.140000000003</v>
      </c>
      <c r="K51" s="73">
        <f t="shared" si="8"/>
        <v>26018.980000000003</v>
      </c>
      <c r="L51" s="78" t="s">
        <v>46</v>
      </c>
      <c r="M51" s="56"/>
    </row>
    <row r="52" spans="1:13" ht="9.9499999999999993" customHeight="1" thickBot="1" x14ac:dyDescent="0.25">
      <c r="A52" s="243"/>
      <c r="B52" s="241"/>
      <c r="C52" s="185" t="s">
        <v>47</v>
      </c>
      <c r="D52" s="238"/>
      <c r="E52" s="191">
        <v>0</v>
      </c>
      <c r="F52" s="192">
        <v>2650.2</v>
      </c>
      <c r="G52" s="238"/>
      <c r="H52" s="208">
        <v>846.16</v>
      </c>
      <c r="I52" s="192">
        <v>1115.6000000000001</v>
      </c>
      <c r="J52" s="197">
        <f t="shared" si="9"/>
        <v>22434.58</v>
      </c>
      <c r="K52" s="197">
        <f t="shared" si="8"/>
        <v>25354.22</v>
      </c>
      <c r="L52" s="198" t="s">
        <v>47</v>
      </c>
      <c r="M52" s="56"/>
    </row>
    <row r="53" spans="1:13" s="5" customFormat="1" ht="9.9499999999999993" customHeight="1" thickBot="1" x14ac:dyDescent="0.25">
      <c r="A53" s="24"/>
      <c r="B53" s="25"/>
      <c r="C53" s="52"/>
      <c r="D53" s="27"/>
      <c r="E53" s="27"/>
      <c r="F53" s="27"/>
      <c r="G53" s="27"/>
      <c r="H53" s="28"/>
      <c r="I53" s="28"/>
      <c r="J53" s="53"/>
      <c r="K53" s="53"/>
      <c r="L53" s="26"/>
      <c r="M53" s="51"/>
    </row>
    <row r="54" spans="1:13" ht="9.9499999999999993" customHeight="1" thickBot="1" x14ac:dyDescent="0.25">
      <c r="A54" s="232" t="s">
        <v>5</v>
      </c>
      <c r="B54" s="90" t="s">
        <v>4</v>
      </c>
      <c r="C54" s="91" t="s">
        <v>48</v>
      </c>
      <c r="D54" s="88">
        <v>20088</v>
      </c>
      <c r="E54" s="89">
        <v>0</v>
      </c>
      <c r="F54" s="92">
        <v>3734.04</v>
      </c>
      <c r="G54" s="88">
        <f>D54/12*2</f>
        <v>3348</v>
      </c>
      <c r="H54" s="93">
        <v>1056.04</v>
      </c>
      <c r="I54" s="92">
        <v>1238.7</v>
      </c>
      <c r="J54" s="94">
        <f>D$54+E54+G$54+H54</f>
        <v>24492.04</v>
      </c>
      <c r="K54" s="94">
        <f>D$54+E54+F54+G$54+I54</f>
        <v>28408.74</v>
      </c>
      <c r="L54" s="95" t="s">
        <v>48</v>
      </c>
      <c r="M54" s="56"/>
    </row>
    <row r="55" spans="1:13" ht="9.9499999999999993" customHeight="1" x14ac:dyDescent="0.2">
      <c r="A55" s="233"/>
      <c r="B55" s="239">
        <v>18</v>
      </c>
      <c r="C55" s="184" t="s">
        <v>37</v>
      </c>
      <c r="D55" s="268">
        <v>17574.48</v>
      </c>
      <c r="E55" s="189">
        <v>2932.8</v>
      </c>
      <c r="F55" s="190">
        <v>3734.04</v>
      </c>
      <c r="G55" s="268">
        <f>D55/12*2</f>
        <v>2929.08</v>
      </c>
      <c r="H55" s="202">
        <v>1056.04</v>
      </c>
      <c r="I55" s="190">
        <v>1238.7</v>
      </c>
      <c r="J55" s="195">
        <f>D$55+E55+G$55+H55</f>
        <v>24492.400000000001</v>
      </c>
      <c r="K55" s="195">
        <f>D$55+E55+F55+G$55+I55</f>
        <v>28409.100000000002</v>
      </c>
      <c r="L55" s="196" t="s">
        <v>37</v>
      </c>
      <c r="M55" s="56"/>
    </row>
    <row r="56" spans="1:13" ht="9.9499999999999993" customHeight="1" x14ac:dyDescent="0.2">
      <c r="A56" s="233"/>
      <c r="B56" s="240"/>
      <c r="C56" s="77" t="s">
        <v>38</v>
      </c>
      <c r="D56" s="237"/>
      <c r="E56" s="64">
        <v>1059.1200000000001</v>
      </c>
      <c r="F56" s="67">
        <v>3062.7599999999998</v>
      </c>
      <c r="G56" s="237"/>
      <c r="H56" s="70">
        <v>972.66</v>
      </c>
      <c r="I56" s="67">
        <v>1121.56</v>
      </c>
      <c r="J56" s="73">
        <f t="shared" ref="J56:J57" si="10">D$55+E56+G$55+H56</f>
        <v>22535.34</v>
      </c>
      <c r="K56" s="73">
        <f>D$55+E56+F56+G$55+I56</f>
        <v>25746.999999999996</v>
      </c>
      <c r="L56" s="78" t="s">
        <v>38</v>
      </c>
      <c r="M56" s="56"/>
    </row>
    <row r="57" spans="1:13" ht="9.9499999999999993" customHeight="1" thickBot="1" x14ac:dyDescent="0.25">
      <c r="A57" s="233"/>
      <c r="B57" s="240"/>
      <c r="C57" s="187" t="s">
        <v>36</v>
      </c>
      <c r="D57" s="237"/>
      <c r="E57" s="217">
        <v>0</v>
      </c>
      <c r="F57" s="210">
        <v>2945.2799999999997</v>
      </c>
      <c r="G57" s="237"/>
      <c r="H57" s="209">
        <v>828.80000000000007</v>
      </c>
      <c r="I57" s="210">
        <v>1052.26</v>
      </c>
      <c r="J57" s="211">
        <f t="shared" si="10"/>
        <v>21332.359999999997</v>
      </c>
      <c r="K57" s="211">
        <f>D$55+E57+F57+G$55+I57</f>
        <v>24501.099999999995</v>
      </c>
      <c r="L57" s="212" t="s">
        <v>36</v>
      </c>
      <c r="M57" s="56"/>
    </row>
    <row r="58" spans="1:13" ht="9.9499999999999993" customHeight="1" x14ac:dyDescent="0.2">
      <c r="A58" s="233"/>
      <c r="B58" s="239">
        <v>16</v>
      </c>
      <c r="C58" s="75" t="s">
        <v>43</v>
      </c>
      <c r="D58" s="268">
        <v>16694.04</v>
      </c>
      <c r="E58" s="63">
        <v>3960</v>
      </c>
      <c r="F58" s="66">
        <v>3734.04</v>
      </c>
      <c r="G58" s="268">
        <f>D58/12*2</f>
        <v>2782.34</v>
      </c>
      <c r="H58" s="60">
        <v>1056.04</v>
      </c>
      <c r="I58" s="57">
        <v>1238.7</v>
      </c>
      <c r="J58" s="72">
        <f>D$58+E58+G$58+H58</f>
        <v>24492.420000000002</v>
      </c>
      <c r="K58" s="72">
        <f>D$58+E58+F58+G$58+I58</f>
        <v>28409.120000000003</v>
      </c>
      <c r="L58" s="76" t="s">
        <v>43</v>
      </c>
      <c r="M58" s="56"/>
    </row>
    <row r="59" spans="1:13" ht="9.9499999999999993" customHeight="1" x14ac:dyDescent="0.2">
      <c r="A59" s="233"/>
      <c r="B59" s="240"/>
      <c r="C59" s="184" t="s">
        <v>44</v>
      </c>
      <c r="D59" s="237"/>
      <c r="E59" s="189">
        <v>2086.44</v>
      </c>
      <c r="F59" s="190">
        <v>3062.7599999999998</v>
      </c>
      <c r="G59" s="237"/>
      <c r="H59" s="202">
        <v>972.66</v>
      </c>
      <c r="I59" s="190">
        <v>1121.56</v>
      </c>
      <c r="J59" s="195">
        <f t="shared" ref="J59:J62" si="11">D$58+E59+G$58+H59</f>
        <v>22535.48</v>
      </c>
      <c r="K59" s="195">
        <f>D$58+E59+F59+G$58+I59</f>
        <v>25747.14</v>
      </c>
      <c r="L59" s="196" t="s">
        <v>44</v>
      </c>
      <c r="M59" s="56"/>
    </row>
    <row r="60" spans="1:13" ht="9.9499999999999993" customHeight="1" x14ac:dyDescent="0.2">
      <c r="A60" s="233"/>
      <c r="B60" s="240"/>
      <c r="C60" s="77" t="s">
        <v>45</v>
      </c>
      <c r="D60" s="237"/>
      <c r="E60" s="64">
        <v>1027.56</v>
      </c>
      <c r="F60" s="67">
        <v>2945.2799999999997</v>
      </c>
      <c r="G60" s="237"/>
      <c r="H60" s="70">
        <v>828.80000000000007</v>
      </c>
      <c r="I60" s="67">
        <v>1052.26</v>
      </c>
      <c r="J60" s="73">
        <f t="shared" si="11"/>
        <v>21332.74</v>
      </c>
      <c r="K60" s="73">
        <f>D$58+E60+F60+G$58+I60</f>
        <v>24501.48</v>
      </c>
      <c r="L60" s="78" t="s">
        <v>45</v>
      </c>
      <c r="M60" s="56"/>
    </row>
    <row r="61" spans="1:13" ht="9.9499999999999993" customHeight="1" x14ac:dyDescent="0.2">
      <c r="A61" s="233"/>
      <c r="B61" s="240"/>
      <c r="C61" s="184" t="s">
        <v>46</v>
      </c>
      <c r="D61" s="237"/>
      <c r="E61" s="189">
        <v>513.36</v>
      </c>
      <c r="F61" s="190">
        <v>2820.84</v>
      </c>
      <c r="G61" s="237"/>
      <c r="H61" s="202">
        <v>801.58</v>
      </c>
      <c r="I61" s="190">
        <v>1025.44</v>
      </c>
      <c r="J61" s="195">
        <f t="shared" si="11"/>
        <v>20791.320000000003</v>
      </c>
      <c r="K61" s="195">
        <f>D$58+E61+F61+G$58+I61</f>
        <v>23836.02</v>
      </c>
      <c r="L61" s="196" t="s">
        <v>46</v>
      </c>
      <c r="M61" s="56"/>
    </row>
    <row r="62" spans="1:13" ht="9.9499999999999993" customHeight="1" thickBot="1" x14ac:dyDescent="0.25">
      <c r="A62" s="233"/>
      <c r="B62" s="241"/>
      <c r="C62" s="79" t="s">
        <v>47</v>
      </c>
      <c r="D62" s="238"/>
      <c r="E62" s="65">
        <v>0</v>
      </c>
      <c r="F62" s="68">
        <v>2695.56</v>
      </c>
      <c r="G62" s="238"/>
      <c r="H62" s="62">
        <v>774.62</v>
      </c>
      <c r="I62" s="59">
        <v>998.58</v>
      </c>
      <c r="J62" s="74">
        <f t="shared" si="11"/>
        <v>20251</v>
      </c>
      <c r="K62" s="74">
        <f>D$58+E62+F62+G$58+I62</f>
        <v>23170.520000000004</v>
      </c>
      <c r="L62" s="86" t="s">
        <v>47</v>
      </c>
      <c r="M62" s="56"/>
    </row>
    <row r="63" spans="1:13" ht="9.9499999999999993" customHeight="1" x14ac:dyDescent="0.2">
      <c r="A63" s="233"/>
      <c r="B63" s="240">
        <v>14</v>
      </c>
      <c r="C63" s="186" t="s">
        <v>49</v>
      </c>
      <c r="D63" s="237">
        <v>16063.44</v>
      </c>
      <c r="E63" s="193">
        <v>4695.6000000000004</v>
      </c>
      <c r="F63" s="194">
        <v>3734.04</v>
      </c>
      <c r="G63" s="237">
        <f>D63/12*2</f>
        <v>2677.2400000000002</v>
      </c>
      <c r="H63" s="206">
        <v>1056.04</v>
      </c>
      <c r="I63" s="194">
        <v>1238.7</v>
      </c>
      <c r="J63" s="207">
        <f>D$63+E63+G$63+H63</f>
        <v>24492.320000000003</v>
      </c>
      <c r="K63" s="207">
        <f t="shared" ref="K63:K69" si="12">D$63+E63+F63+G$63+I63</f>
        <v>28409.020000000004</v>
      </c>
      <c r="L63" s="205" t="s">
        <v>49</v>
      </c>
      <c r="M63" s="56"/>
    </row>
    <row r="64" spans="1:13" ht="9.9499999999999993" customHeight="1" x14ac:dyDescent="0.2">
      <c r="A64" s="233"/>
      <c r="B64" s="240"/>
      <c r="C64" s="77" t="s">
        <v>50</v>
      </c>
      <c r="D64" s="237"/>
      <c r="E64" s="64">
        <v>2822.04</v>
      </c>
      <c r="F64" s="67">
        <v>3062.7599999999998</v>
      </c>
      <c r="G64" s="237"/>
      <c r="H64" s="70">
        <v>972.66</v>
      </c>
      <c r="I64" s="67">
        <v>1121.56</v>
      </c>
      <c r="J64" s="73">
        <f t="shared" ref="J64:J69" si="13">D$63+E64+G$63+H64</f>
        <v>22535.38</v>
      </c>
      <c r="K64" s="73">
        <f t="shared" si="12"/>
        <v>25747.040000000001</v>
      </c>
      <c r="L64" s="78" t="s">
        <v>50</v>
      </c>
      <c r="M64" s="56"/>
    </row>
    <row r="65" spans="1:13" ht="9.9499999999999993" customHeight="1" x14ac:dyDescent="0.2">
      <c r="A65" s="233"/>
      <c r="B65" s="240"/>
      <c r="C65" s="184" t="s">
        <v>51</v>
      </c>
      <c r="D65" s="237"/>
      <c r="E65" s="189">
        <v>1762.92</v>
      </c>
      <c r="F65" s="190">
        <v>2945.2799999999997</v>
      </c>
      <c r="G65" s="237"/>
      <c r="H65" s="202">
        <v>828.80000000000007</v>
      </c>
      <c r="I65" s="190">
        <v>1052.26</v>
      </c>
      <c r="J65" s="195">
        <f t="shared" si="13"/>
        <v>21332.400000000001</v>
      </c>
      <c r="K65" s="195">
        <f t="shared" si="12"/>
        <v>24501.14</v>
      </c>
      <c r="L65" s="196" t="s">
        <v>51</v>
      </c>
      <c r="M65" s="56"/>
    </row>
    <row r="66" spans="1:13" ht="9.9499999999999993" customHeight="1" x14ac:dyDescent="0.2">
      <c r="A66" s="233"/>
      <c r="B66" s="240"/>
      <c r="C66" s="77" t="s">
        <v>52</v>
      </c>
      <c r="D66" s="237"/>
      <c r="E66" s="64">
        <v>1249.08</v>
      </c>
      <c r="F66" s="67">
        <v>2820.84</v>
      </c>
      <c r="G66" s="237"/>
      <c r="H66" s="70">
        <v>801.58</v>
      </c>
      <c r="I66" s="67">
        <v>1025.44</v>
      </c>
      <c r="J66" s="73">
        <f t="shared" si="13"/>
        <v>20791.340000000004</v>
      </c>
      <c r="K66" s="73">
        <f t="shared" si="12"/>
        <v>23836.04</v>
      </c>
      <c r="L66" s="78" t="s">
        <v>52</v>
      </c>
      <c r="M66" s="56"/>
    </row>
    <row r="67" spans="1:13" ht="9.9499999999999993" customHeight="1" x14ac:dyDescent="0.2">
      <c r="A67" s="233"/>
      <c r="B67" s="240"/>
      <c r="C67" s="184" t="s">
        <v>53</v>
      </c>
      <c r="D67" s="237"/>
      <c r="E67" s="189">
        <v>735.72</v>
      </c>
      <c r="F67" s="190">
        <v>2695.56</v>
      </c>
      <c r="G67" s="237"/>
      <c r="H67" s="202">
        <v>774.62</v>
      </c>
      <c r="I67" s="190">
        <v>998.58</v>
      </c>
      <c r="J67" s="195">
        <f t="shared" si="13"/>
        <v>20251.02</v>
      </c>
      <c r="K67" s="195">
        <f t="shared" si="12"/>
        <v>23170.540000000005</v>
      </c>
      <c r="L67" s="196" t="s">
        <v>53</v>
      </c>
      <c r="M67" s="56"/>
    </row>
    <row r="68" spans="1:13" ht="9.9499999999999993" customHeight="1" x14ac:dyDescent="0.2">
      <c r="A68" s="233"/>
      <c r="B68" s="240"/>
      <c r="C68" s="77" t="s">
        <v>54</v>
      </c>
      <c r="D68" s="237"/>
      <c r="E68" s="64">
        <v>367.32</v>
      </c>
      <c r="F68" s="67">
        <v>2221.6799999999998</v>
      </c>
      <c r="G68" s="237"/>
      <c r="H68" s="70">
        <v>771.72</v>
      </c>
      <c r="I68" s="67">
        <v>961.68000000000006</v>
      </c>
      <c r="J68" s="73">
        <f t="shared" si="13"/>
        <v>19879.720000000005</v>
      </c>
      <c r="K68" s="73">
        <f t="shared" si="12"/>
        <v>22291.360000000004</v>
      </c>
      <c r="L68" s="78" t="s">
        <v>54</v>
      </c>
      <c r="M68" s="56"/>
    </row>
    <row r="69" spans="1:13" ht="9.9499999999999993" customHeight="1" thickBot="1" x14ac:dyDescent="0.25">
      <c r="A69" s="234"/>
      <c r="B69" s="241"/>
      <c r="C69" s="185" t="s">
        <v>55</v>
      </c>
      <c r="D69" s="238"/>
      <c r="E69" s="191">
        <v>0</v>
      </c>
      <c r="F69" s="192">
        <v>1746.84</v>
      </c>
      <c r="G69" s="238"/>
      <c r="H69" s="208">
        <v>769.08</v>
      </c>
      <c r="I69" s="192">
        <v>924.78</v>
      </c>
      <c r="J69" s="197">
        <f t="shared" si="13"/>
        <v>19509.760000000002</v>
      </c>
      <c r="K69" s="197">
        <f t="shared" si="12"/>
        <v>21412.3</v>
      </c>
      <c r="L69" s="198" t="s">
        <v>55</v>
      </c>
      <c r="M69" s="56"/>
    </row>
    <row r="70" spans="1:13" s="5" customFormat="1" ht="9.9499999999999993" customHeight="1" thickBot="1" x14ac:dyDescent="0.25">
      <c r="A70" s="24"/>
      <c r="B70" s="25"/>
      <c r="C70" s="52"/>
      <c r="D70" s="27"/>
      <c r="E70" s="27"/>
      <c r="F70" s="27"/>
      <c r="G70" s="27"/>
      <c r="H70" s="28"/>
      <c r="I70" s="28"/>
      <c r="J70" s="53"/>
      <c r="K70" s="53"/>
      <c r="L70" s="52"/>
      <c r="M70" s="51"/>
    </row>
    <row r="71" spans="1:13" s="7" customFormat="1" ht="9.9499999999999993" customHeight="1" thickBot="1" x14ac:dyDescent="0.25">
      <c r="A71" s="232" t="s">
        <v>6</v>
      </c>
      <c r="B71" s="90">
        <v>14</v>
      </c>
      <c r="C71" s="96" t="s">
        <v>55</v>
      </c>
      <c r="D71" s="88">
        <v>15167.64</v>
      </c>
      <c r="E71" s="89">
        <v>0</v>
      </c>
      <c r="F71" s="92">
        <v>1706.52</v>
      </c>
      <c r="G71" s="88">
        <f>D71/12*2</f>
        <v>2527.94</v>
      </c>
      <c r="H71" s="93">
        <v>724.98</v>
      </c>
      <c r="I71" s="99">
        <v>872.88</v>
      </c>
      <c r="J71" s="94">
        <f>D$71+E71+G$71+H71</f>
        <v>18420.559999999998</v>
      </c>
      <c r="K71" s="94">
        <f>D$71+E71+F71+G$71+I71</f>
        <v>20274.98</v>
      </c>
      <c r="L71" s="100" t="s">
        <v>55</v>
      </c>
      <c r="M71" s="56"/>
    </row>
    <row r="72" spans="1:13" ht="9.9499999999999993" customHeight="1" x14ac:dyDescent="0.2">
      <c r="A72" s="233"/>
      <c r="B72" s="239">
        <v>13</v>
      </c>
      <c r="C72" s="188" t="s">
        <v>56</v>
      </c>
      <c r="D72" s="268">
        <v>14722.08</v>
      </c>
      <c r="E72" s="218">
        <v>519.96</v>
      </c>
      <c r="F72" s="215">
        <v>1706.52</v>
      </c>
      <c r="G72" s="268">
        <f>D72/12*2</f>
        <v>2453.6799999999998</v>
      </c>
      <c r="H72" s="214">
        <v>724.98</v>
      </c>
      <c r="I72" s="215">
        <v>872.88</v>
      </c>
      <c r="J72" s="216">
        <f>D$72+E72+G$72+H72</f>
        <v>18420.7</v>
      </c>
      <c r="K72" s="216">
        <f>D$72+E72+F72+G$72+I72</f>
        <v>20275.120000000003</v>
      </c>
      <c r="L72" s="213" t="s">
        <v>56</v>
      </c>
      <c r="M72" s="56"/>
    </row>
    <row r="73" spans="1:13" ht="9.9499999999999993" customHeight="1" thickBot="1" x14ac:dyDescent="0.25">
      <c r="A73" s="233"/>
      <c r="B73" s="241"/>
      <c r="C73" s="97" t="s">
        <v>57</v>
      </c>
      <c r="D73" s="238"/>
      <c r="E73" s="65">
        <v>0</v>
      </c>
      <c r="F73" s="68">
        <v>1704.84</v>
      </c>
      <c r="G73" s="238"/>
      <c r="H73" s="71">
        <v>697.14</v>
      </c>
      <c r="I73" s="68">
        <v>851.98</v>
      </c>
      <c r="J73" s="74">
        <f>D$72+E73+G$72+H73</f>
        <v>17872.899999999998</v>
      </c>
      <c r="K73" s="74">
        <f>D$72+E73+F73+G$72+I73</f>
        <v>19732.579999999998</v>
      </c>
      <c r="L73" s="86" t="s">
        <v>57</v>
      </c>
      <c r="M73" s="56"/>
    </row>
    <row r="74" spans="1:13" ht="9.9499999999999993" customHeight="1" x14ac:dyDescent="0.2">
      <c r="A74" s="233"/>
      <c r="B74" s="240">
        <v>12</v>
      </c>
      <c r="C74" s="186" t="s">
        <v>58</v>
      </c>
      <c r="D74" s="237">
        <v>14276.04</v>
      </c>
      <c r="E74" s="193">
        <v>1040.1600000000001</v>
      </c>
      <c r="F74" s="194">
        <v>1706.52</v>
      </c>
      <c r="G74" s="237">
        <f>D74/12*2</f>
        <v>2379.34</v>
      </c>
      <c r="H74" s="206">
        <v>724.98</v>
      </c>
      <c r="I74" s="194">
        <v>872.88</v>
      </c>
      <c r="J74" s="207">
        <f>D$74+E74+G$74+H74</f>
        <v>18420.52</v>
      </c>
      <c r="K74" s="207">
        <f>D$74+E74+F74+G$74+I74</f>
        <v>20274.940000000002</v>
      </c>
      <c r="L74" s="205" t="s">
        <v>58</v>
      </c>
      <c r="M74" s="56"/>
    </row>
    <row r="75" spans="1:13" ht="9.9499999999999993" customHeight="1" x14ac:dyDescent="0.2">
      <c r="A75" s="233"/>
      <c r="B75" s="240"/>
      <c r="C75" s="98" t="s">
        <v>59</v>
      </c>
      <c r="D75" s="237"/>
      <c r="E75" s="64">
        <v>520.31999999999994</v>
      </c>
      <c r="F75" s="67">
        <v>1704.84</v>
      </c>
      <c r="G75" s="237"/>
      <c r="H75" s="70">
        <v>697.14</v>
      </c>
      <c r="I75" s="67">
        <v>851.98</v>
      </c>
      <c r="J75" s="73">
        <f t="shared" ref="J75:J76" si="14">D$74+E75+G$74+H75</f>
        <v>17872.84</v>
      </c>
      <c r="K75" s="73">
        <f>D$74+E75+F75+G$74+I75</f>
        <v>19732.52</v>
      </c>
      <c r="L75" s="87" t="s">
        <v>59</v>
      </c>
      <c r="M75" s="56"/>
    </row>
    <row r="76" spans="1:13" ht="9.9499999999999993" customHeight="1" thickBot="1" x14ac:dyDescent="0.25">
      <c r="A76" s="234"/>
      <c r="B76" s="241"/>
      <c r="C76" s="185" t="s">
        <v>60</v>
      </c>
      <c r="D76" s="238"/>
      <c r="E76" s="191">
        <v>0</v>
      </c>
      <c r="F76" s="192">
        <v>1704.2400000000002</v>
      </c>
      <c r="G76" s="238"/>
      <c r="H76" s="208">
        <v>668.92</v>
      </c>
      <c r="I76" s="192">
        <v>831.06000000000006</v>
      </c>
      <c r="J76" s="197">
        <f t="shared" si="14"/>
        <v>17324.3</v>
      </c>
      <c r="K76" s="197">
        <f>D$74+E76+F76+G$74+I76</f>
        <v>19190.680000000004</v>
      </c>
      <c r="L76" s="198" t="s">
        <v>60</v>
      </c>
      <c r="M76" s="56"/>
    </row>
    <row r="77" spans="1:13" ht="9.75" customHeight="1" thickBot="1" x14ac:dyDescent="0.25">
      <c r="A77" s="32"/>
      <c r="B77" s="33"/>
      <c r="C77" s="33"/>
      <c r="D77" s="147"/>
      <c r="E77" s="148"/>
      <c r="F77" s="149"/>
      <c r="G77" s="148"/>
      <c r="H77" s="150"/>
      <c r="I77" s="150"/>
      <c r="J77" s="151"/>
      <c r="K77" s="151"/>
      <c r="L77" s="33"/>
      <c r="M77" s="48"/>
    </row>
    <row r="78" spans="1:13" ht="13.5" customHeight="1" thickBot="1" x14ac:dyDescent="0.25">
      <c r="F78" s="39"/>
      <c r="G78" s="40"/>
      <c r="H78" s="179" t="s">
        <v>61</v>
      </c>
      <c r="I78" s="180" t="s">
        <v>62</v>
      </c>
    </row>
    <row r="79" spans="1:13" ht="15.75" customHeight="1" thickBot="1" x14ac:dyDescent="0.25">
      <c r="F79" s="230" t="s">
        <v>70</v>
      </c>
      <c r="G79" s="231"/>
      <c r="H79" s="101">
        <v>428.64</v>
      </c>
      <c r="I79" s="101">
        <v>352.44</v>
      </c>
      <c r="J79" s="138"/>
      <c r="K79" s="138"/>
      <c r="L79" s="13"/>
      <c r="M79" s="41"/>
    </row>
    <row r="80" spans="1:13" ht="8.25" customHeight="1" x14ac:dyDescent="0.2">
      <c r="C80" s="4"/>
      <c r="D80" s="4"/>
      <c r="E80" s="4"/>
      <c r="F80" s="4"/>
      <c r="H80" s="152"/>
      <c r="I80" s="152"/>
      <c r="M80" s="42"/>
    </row>
    <row r="81" spans="1:13" ht="23.25" customHeight="1" x14ac:dyDescent="0.2">
      <c r="A81" s="222" t="s">
        <v>71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10"/>
    </row>
    <row r="82" spans="1:13" x14ac:dyDescent="0.2">
      <c r="M82" s="27"/>
    </row>
    <row r="83" spans="1:13" x14ac:dyDescent="0.2">
      <c r="A83" s="6"/>
      <c r="B83" s="27"/>
      <c r="C83" s="43"/>
      <c r="D83" s="43"/>
      <c r="E83" s="43"/>
      <c r="F83" s="43"/>
      <c r="G83" s="43"/>
      <c r="H83" s="43"/>
      <c r="I83" s="43"/>
      <c r="L83" s="25"/>
    </row>
    <row r="84" spans="1:13" x14ac:dyDescent="0.2">
      <c r="A84" s="6"/>
      <c r="B84" s="27"/>
      <c r="C84" s="43"/>
      <c r="D84" s="43"/>
      <c r="E84" s="43"/>
      <c r="F84" s="43"/>
      <c r="G84" s="43"/>
      <c r="H84" s="43"/>
      <c r="I84" s="43"/>
      <c r="J84" s="43"/>
      <c r="K84" s="5"/>
      <c r="L84" s="25"/>
    </row>
    <row r="85" spans="1:13" x14ac:dyDescent="0.2">
      <c r="A85" s="6"/>
      <c r="B85" s="27"/>
      <c r="C85" s="43"/>
      <c r="D85" s="43"/>
      <c r="E85" s="43"/>
      <c r="F85" s="43"/>
      <c r="G85" s="43"/>
      <c r="H85" s="43"/>
      <c r="I85" s="43"/>
      <c r="J85" s="43"/>
      <c r="K85" s="5"/>
      <c r="L85" s="25"/>
    </row>
    <row r="86" spans="1:13" x14ac:dyDescent="0.2">
      <c r="E86" s="37"/>
      <c r="F86" s="37"/>
      <c r="H86" s="38"/>
      <c r="I86" s="37"/>
      <c r="J86" s="38"/>
      <c r="K86" s="38"/>
    </row>
    <row r="87" spans="1:13" x14ac:dyDescent="0.2">
      <c r="E87" s="5"/>
      <c r="F87" s="5"/>
      <c r="H87" s="44"/>
      <c r="I87" s="5"/>
      <c r="J87" s="5"/>
      <c r="K87" s="29"/>
    </row>
  </sheetData>
  <mergeCells count="54">
    <mergeCell ref="G72:G73"/>
    <mergeCell ref="G74:G76"/>
    <mergeCell ref="D72:D73"/>
    <mergeCell ref="D27:D35"/>
    <mergeCell ref="G27:G35"/>
    <mergeCell ref="G55:G57"/>
    <mergeCell ref="D63:D69"/>
    <mergeCell ref="G44:G52"/>
    <mergeCell ref="G63:G69"/>
    <mergeCell ref="D44:D52"/>
    <mergeCell ref="D55:D57"/>
    <mergeCell ref="G58:G62"/>
    <mergeCell ref="B44:B52"/>
    <mergeCell ref="A71:A76"/>
    <mergeCell ref="A9:A17"/>
    <mergeCell ref="D9:D17"/>
    <mergeCell ref="G9:G17"/>
    <mergeCell ref="D19:D26"/>
    <mergeCell ref="G19:G26"/>
    <mergeCell ref="B74:B76"/>
    <mergeCell ref="D37:D43"/>
    <mergeCell ref="G37:G43"/>
    <mergeCell ref="D58:D62"/>
    <mergeCell ref="B72:B73"/>
    <mergeCell ref="B37:B43"/>
    <mergeCell ref="B55:B57"/>
    <mergeCell ref="B58:B62"/>
    <mergeCell ref="B63:B69"/>
    <mergeCell ref="A3:L3"/>
    <mergeCell ref="B5:B7"/>
    <mergeCell ref="C5:C7"/>
    <mergeCell ref="A5:A7"/>
    <mergeCell ref="L5:L7"/>
    <mergeCell ref="I6:I7"/>
    <mergeCell ref="J5:K5"/>
    <mergeCell ref="D5:F5"/>
    <mergeCell ref="G5:I5"/>
    <mergeCell ref="A4:L4"/>
    <mergeCell ref="A81:L81"/>
    <mergeCell ref="D6:D7"/>
    <mergeCell ref="E6:E7"/>
    <mergeCell ref="F6:F7"/>
    <mergeCell ref="J6:J7"/>
    <mergeCell ref="K6:K7"/>
    <mergeCell ref="F79:G79"/>
    <mergeCell ref="A54:A69"/>
    <mergeCell ref="G6:G7"/>
    <mergeCell ref="H6:H7"/>
    <mergeCell ref="D74:D76"/>
    <mergeCell ref="B9:B17"/>
    <mergeCell ref="A19:A35"/>
    <mergeCell ref="B19:B26"/>
    <mergeCell ref="B27:B35"/>
    <mergeCell ref="A37:A52"/>
  </mergeCells>
  <phoneticPr fontId="12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 tint="0.59999389629810485"/>
    <pageSetUpPr fitToPage="1"/>
  </sheetPr>
  <dimension ref="A1:P93"/>
  <sheetViews>
    <sheetView zoomScaleNormal="100" workbookViewId="0">
      <selection activeCell="R42" sqref="R42"/>
    </sheetView>
  </sheetViews>
  <sheetFormatPr baseColWidth="10" defaultColWidth="11.42578125" defaultRowHeight="12.75" x14ac:dyDescent="0.2"/>
  <cols>
    <col min="1" max="1" width="5.7109375" style="2" customWidth="1"/>
    <col min="2" max="2" width="6" style="2" customWidth="1"/>
    <col min="3" max="3" width="11.7109375" style="2" customWidth="1"/>
    <col min="4" max="4" width="11.28515625" style="2" bestFit="1" customWidth="1"/>
    <col min="5" max="5" width="10.85546875" style="2" customWidth="1"/>
    <col min="6" max="6" width="12.42578125" style="2" customWidth="1"/>
    <col min="7" max="7" width="12.5703125" style="2" customWidth="1"/>
    <col min="8" max="8" width="12.7109375" style="2" customWidth="1"/>
    <col min="9" max="9" width="12" style="11" customWidth="1"/>
    <col min="10" max="10" width="5.28515625" style="12" customWidth="1"/>
    <col min="11" max="14" width="0" style="2" hidden="1" customWidth="1"/>
    <col min="15" max="15" width="11.42578125" style="2"/>
    <col min="16" max="16" width="11.42578125" style="136"/>
    <col min="17" max="16384" width="11.42578125" style="2"/>
  </cols>
  <sheetData>
    <row r="1" spans="1:16" x14ac:dyDescent="0.2">
      <c r="A1" s="1" t="s">
        <v>7</v>
      </c>
    </row>
    <row r="2" spans="1:16" ht="21" customHeight="1" thickBot="1" x14ac:dyDescent="0.25">
      <c r="F2" s="13"/>
    </row>
    <row r="3" spans="1:16" ht="30" customHeight="1" x14ac:dyDescent="0.2">
      <c r="A3" s="244" t="s">
        <v>76</v>
      </c>
      <c r="B3" s="245"/>
      <c r="C3" s="245"/>
      <c r="D3" s="245"/>
      <c r="E3" s="245"/>
      <c r="F3" s="245"/>
      <c r="G3" s="245"/>
      <c r="H3" s="245"/>
      <c r="I3" s="246"/>
    </row>
    <row r="4" spans="1:16" ht="21.95" customHeight="1" thickBot="1" x14ac:dyDescent="0.25">
      <c r="A4" s="287" t="s">
        <v>77</v>
      </c>
      <c r="B4" s="288"/>
      <c r="C4" s="288"/>
      <c r="D4" s="288"/>
      <c r="E4" s="288"/>
      <c r="F4" s="288"/>
      <c r="G4" s="288"/>
      <c r="H4" s="288"/>
      <c r="I4" s="289"/>
      <c r="J4" s="154"/>
      <c r="K4" s="153"/>
      <c r="L4" s="153"/>
      <c r="M4" s="153"/>
      <c r="N4" s="153"/>
    </row>
    <row r="5" spans="1:16" ht="18.75" customHeight="1" x14ac:dyDescent="0.2">
      <c r="A5" s="220" t="s">
        <v>10</v>
      </c>
      <c r="B5" s="247" t="s">
        <v>68</v>
      </c>
      <c r="C5" s="250" t="s">
        <v>69</v>
      </c>
      <c r="D5" s="259" t="s">
        <v>63</v>
      </c>
      <c r="E5" s="260"/>
      <c r="F5" s="261"/>
      <c r="G5" s="257" t="s">
        <v>0</v>
      </c>
      <c r="H5" s="258"/>
      <c r="I5" s="253" t="s">
        <v>69</v>
      </c>
      <c r="J5" s="20"/>
    </row>
    <row r="6" spans="1:16" ht="12" customHeight="1" x14ac:dyDescent="0.2">
      <c r="A6" s="220"/>
      <c r="B6" s="248"/>
      <c r="C6" s="250"/>
      <c r="D6" s="223" t="s">
        <v>64</v>
      </c>
      <c r="E6" s="225" t="s">
        <v>65</v>
      </c>
      <c r="F6" s="291" t="s">
        <v>66</v>
      </c>
      <c r="G6" s="293" t="s">
        <v>72</v>
      </c>
      <c r="H6" s="228" t="s">
        <v>67</v>
      </c>
      <c r="I6" s="253"/>
    </row>
    <row r="7" spans="1:16" ht="12" customHeight="1" thickBot="1" x14ac:dyDescent="0.25">
      <c r="A7" s="221"/>
      <c r="B7" s="249"/>
      <c r="C7" s="251"/>
      <c r="D7" s="224"/>
      <c r="E7" s="224"/>
      <c r="F7" s="292"/>
      <c r="G7" s="294"/>
      <c r="H7" s="229"/>
      <c r="I7" s="254"/>
      <c r="K7" s="290" t="s">
        <v>73</v>
      </c>
      <c r="L7" s="286"/>
      <c r="M7" s="286" t="s">
        <v>74</v>
      </c>
      <c r="N7" s="286"/>
    </row>
    <row r="8" spans="1:16" s="5" customFormat="1" ht="9.9499999999999993" customHeight="1" thickBot="1" x14ac:dyDescent="0.25">
      <c r="A8" s="14"/>
      <c r="B8" s="14"/>
      <c r="C8" s="15"/>
      <c r="D8" s="16"/>
      <c r="E8" s="17"/>
      <c r="F8" s="17"/>
      <c r="G8" s="18"/>
      <c r="H8" s="18"/>
      <c r="I8" s="19"/>
      <c r="J8" s="20"/>
      <c r="K8" s="21" t="s">
        <v>1</v>
      </c>
      <c r="L8" s="21" t="s">
        <v>2</v>
      </c>
      <c r="M8" s="21" t="s">
        <v>1</v>
      </c>
      <c r="N8" s="21" t="s">
        <v>2</v>
      </c>
      <c r="P8" s="135"/>
    </row>
    <row r="9" spans="1:16" ht="8.25" customHeight="1" x14ac:dyDescent="0.2">
      <c r="A9" s="232" t="s">
        <v>1</v>
      </c>
      <c r="B9" s="239">
        <v>22</v>
      </c>
      <c r="C9" s="104" t="s">
        <v>11</v>
      </c>
      <c r="D9" s="281">
        <f>RetribLaboralesAnual_2022!D9/12</f>
        <v>2346.4500000000003</v>
      </c>
      <c r="E9" s="120">
        <f>RetribLaboralesAnual_2022!E9/12</f>
        <v>1034.57</v>
      </c>
      <c r="F9" s="123">
        <f>RetribLaboralesAnual_2022!F9/12</f>
        <v>687.64</v>
      </c>
      <c r="G9" s="126">
        <f t="shared" ref="G9:G17" si="0">D$9+E9</f>
        <v>3381.0200000000004</v>
      </c>
      <c r="H9" s="126">
        <f t="shared" ref="H9:H17" si="1">D$9+E9+F9</f>
        <v>4068.6600000000003</v>
      </c>
      <c r="I9" s="107" t="s">
        <v>11</v>
      </c>
      <c r="J9" s="13"/>
      <c r="K9" s="23">
        <v>3027.27</v>
      </c>
      <c r="L9" s="23">
        <v>3642.96</v>
      </c>
      <c r="M9" s="22">
        <f t="shared" ref="M9:M17" si="2">K9-G9</f>
        <v>-353.75000000000045</v>
      </c>
      <c r="N9" s="22">
        <f t="shared" ref="N9:N17" si="3">L9-H9</f>
        <v>-425.70000000000027</v>
      </c>
    </row>
    <row r="10" spans="1:16" ht="9.9499999999999993" customHeight="1" x14ac:dyDescent="0.2">
      <c r="A10" s="233"/>
      <c r="B10" s="240"/>
      <c r="C10" s="155" t="s">
        <v>12</v>
      </c>
      <c r="D10" s="284"/>
      <c r="E10" s="156">
        <f>RetribLaboralesAnual_2022!E10/12</f>
        <v>842.81</v>
      </c>
      <c r="F10" s="157">
        <f>RetribLaboralesAnual_2022!F10/12</f>
        <v>624.16</v>
      </c>
      <c r="G10" s="158">
        <f t="shared" si="0"/>
        <v>3189.26</v>
      </c>
      <c r="H10" s="158">
        <f t="shared" si="1"/>
        <v>3813.42</v>
      </c>
      <c r="I10" s="159" t="s">
        <v>12</v>
      </c>
      <c r="J10" s="13"/>
      <c r="K10" s="23">
        <v>2855.58</v>
      </c>
      <c r="L10" s="23">
        <v>3414.42</v>
      </c>
      <c r="M10" s="22">
        <f t="shared" si="2"/>
        <v>-333.68000000000029</v>
      </c>
      <c r="N10" s="22">
        <f t="shared" si="3"/>
        <v>-399</v>
      </c>
    </row>
    <row r="11" spans="1:16" ht="9.9499999999999993" customHeight="1" x14ac:dyDescent="0.2">
      <c r="A11" s="233"/>
      <c r="B11" s="240"/>
      <c r="C11" s="105" t="s">
        <v>13</v>
      </c>
      <c r="D11" s="284"/>
      <c r="E11" s="121">
        <f>RetribLaboralesAnual_2022!E11/12</f>
        <v>732</v>
      </c>
      <c r="F11" s="124">
        <f>RetribLaboralesAnual_2022!F11/12</f>
        <v>561.74</v>
      </c>
      <c r="G11" s="127">
        <f t="shared" si="0"/>
        <v>3078.4500000000003</v>
      </c>
      <c r="H11" s="127">
        <f t="shared" si="1"/>
        <v>3640.1900000000005</v>
      </c>
      <c r="I11" s="108" t="s">
        <v>13</v>
      </c>
      <c r="J11" s="13"/>
      <c r="K11" s="23">
        <v>2756.36</v>
      </c>
      <c r="L11" s="23">
        <v>3259.33</v>
      </c>
      <c r="M11" s="22">
        <f t="shared" si="2"/>
        <v>-322.09000000000015</v>
      </c>
      <c r="N11" s="22">
        <f t="shared" si="3"/>
        <v>-380.86000000000058</v>
      </c>
    </row>
    <row r="12" spans="1:16" ht="9.9499999999999993" customHeight="1" x14ac:dyDescent="0.2">
      <c r="A12" s="233"/>
      <c r="B12" s="240"/>
      <c r="C12" s="155" t="s">
        <v>14</v>
      </c>
      <c r="D12" s="284"/>
      <c r="E12" s="156">
        <f>RetribLaboralesAnual_2022!E12/12</f>
        <v>609.14</v>
      </c>
      <c r="F12" s="157">
        <f>RetribLaboralesAnual_2022!F12/12</f>
        <v>524.44000000000005</v>
      </c>
      <c r="G12" s="158">
        <f t="shared" si="0"/>
        <v>2955.59</v>
      </c>
      <c r="H12" s="158">
        <f t="shared" si="1"/>
        <v>3480.03</v>
      </c>
      <c r="I12" s="159" t="s">
        <v>14</v>
      </c>
      <c r="J12" s="13"/>
      <c r="K12" s="23">
        <v>2646.35</v>
      </c>
      <c r="L12" s="23">
        <v>3115.92</v>
      </c>
      <c r="M12" s="22">
        <f t="shared" si="2"/>
        <v>-309.24000000000024</v>
      </c>
      <c r="N12" s="22">
        <f t="shared" si="3"/>
        <v>-364.11000000000013</v>
      </c>
    </row>
    <row r="13" spans="1:16" ht="9.9499999999999993" customHeight="1" x14ac:dyDescent="0.2">
      <c r="A13" s="233"/>
      <c r="B13" s="240"/>
      <c r="C13" s="105" t="s">
        <v>15</v>
      </c>
      <c r="D13" s="284"/>
      <c r="E13" s="121">
        <f>RetribLaboralesAnual_2022!E13/12</f>
        <v>409.37999999999994</v>
      </c>
      <c r="F13" s="124">
        <f>RetribLaboralesAnual_2022!F13/12</f>
        <v>483.87000000000006</v>
      </c>
      <c r="G13" s="127">
        <f t="shared" si="0"/>
        <v>2755.8300000000004</v>
      </c>
      <c r="H13" s="127">
        <f t="shared" si="1"/>
        <v>3239.7000000000003</v>
      </c>
      <c r="I13" s="108" t="s">
        <v>15</v>
      </c>
      <c r="J13" s="13"/>
      <c r="K13" s="23">
        <v>2467.5</v>
      </c>
      <c r="L13" s="23">
        <v>2900.75</v>
      </c>
      <c r="M13" s="22">
        <f t="shared" si="2"/>
        <v>-288.33000000000038</v>
      </c>
      <c r="N13" s="22">
        <f t="shared" si="3"/>
        <v>-338.95000000000027</v>
      </c>
    </row>
    <row r="14" spans="1:16" ht="9.9499999999999993" customHeight="1" x14ac:dyDescent="0.2">
      <c r="A14" s="233"/>
      <c r="B14" s="240"/>
      <c r="C14" s="155" t="s">
        <v>16</v>
      </c>
      <c r="D14" s="284"/>
      <c r="E14" s="156">
        <f>RetribLaboralesAnual_2022!E14/12</f>
        <v>264.36</v>
      </c>
      <c r="F14" s="157">
        <f>RetribLaboralesAnual_2022!F14/12</f>
        <v>456.37000000000006</v>
      </c>
      <c r="G14" s="158">
        <f t="shared" si="0"/>
        <v>2610.8100000000004</v>
      </c>
      <c r="H14" s="158">
        <f t="shared" si="1"/>
        <v>3067.1800000000003</v>
      </c>
      <c r="I14" s="159" t="s">
        <v>16</v>
      </c>
      <c r="J14" s="13"/>
      <c r="K14" s="23">
        <v>2337.65</v>
      </c>
      <c r="L14" s="23">
        <v>2746.27</v>
      </c>
      <c r="M14" s="22">
        <f t="shared" si="2"/>
        <v>-273.16000000000031</v>
      </c>
      <c r="N14" s="22">
        <f t="shared" si="3"/>
        <v>-320.91000000000031</v>
      </c>
    </row>
    <row r="15" spans="1:16" ht="9.9499999999999993" customHeight="1" x14ac:dyDescent="0.2">
      <c r="A15" s="233"/>
      <c r="B15" s="240"/>
      <c r="C15" s="105" t="s">
        <v>17</v>
      </c>
      <c r="D15" s="284"/>
      <c r="E15" s="121">
        <f>RetribLaboralesAnual_2022!E15/12</f>
        <v>175.31000000000003</v>
      </c>
      <c r="F15" s="124">
        <f>RetribLaboralesAnual_2022!F15/12</f>
        <v>427.54</v>
      </c>
      <c r="G15" s="127">
        <f t="shared" si="0"/>
        <v>2521.7600000000002</v>
      </c>
      <c r="H15" s="127">
        <f t="shared" si="1"/>
        <v>2949.3</v>
      </c>
      <c r="I15" s="108" t="s">
        <v>17</v>
      </c>
      <c r="J15" s="13"/>
      <c r="K15" s="23">
        <v>2257.92</v>
      </c>
      <c r="L15" s="23">
        <v>2640.73</v>
      </c>
      <c r="M15" s="22">
        <f t="shared" si="2"/>
        <v>-263.84000000000015</v>
      </c>
      <c r="N15" s="22">
        <f t="shared" si="3"/>
        <v>-308.57000000000016</v>
      </c>
    </row>
    <row r="16" spans="1:16" ht="9.9499999999999993" customHeight="1" x14ac:dyDescent="0.2">
      <c r="A16" s="233"/>
      <c r="B16" s="240"/>
      <c r="C16" s="155" t="s">
        <v>18</v>
      </c>
      <c r="D16" s="284"/>
      <c r="E16" s="156">
        <f>RetribLaboralesAnual_2022!E16/12</f>
        <v>87.71</v>
      </c>
      <c r="F16" s="157">
        <f>RetribLaboralesAnual_2022!F16/12</f>
        <v>394.68</v>
      </c>
      <c r="G16" s="158">
        <f t="shared" si="0"/>
        <v>2434.1600000000003</v>
      </c>
      <c r="H16" s="158">
        <f t="shared" si="1"/>
        <v>2828.84</v>
      </c>
      <c r="I16" s="159" t="s">
        <v>18</v>
      </c>
      <c r="J16" s="13"/>
      <c r="K16" s="23">
        <v>2179.4699999999998</v>
      </c>
      <c r="L16" s="23">
        <v>2532.85</v>
      </c>
      <c r="M16" s="22">
        <f t="shared" si="2"/>
        <v>-254.69000000000051</v>
      </c>
      <c r="N16" s="22">
        <f t="shared" si="3"/>
        <v>-295.99000000000024</v>
      </c>
    </row>
    <row r="17" spans="1:16" ht="9.9499999999999993" customHeight="1" thickBot="1" x14ac:dyDescent="0.25">
      <c r="A17" s="234"/>
      <c r="B17" s="241"/>
      <c r="C17" s="106" t="s">
        <v>19</v>
      </c>
      <c r="D17" s="285"/>
      <c r="E17" s="122">
        <f>RetribLaboralesAnual_2022!E17/12</f>
        <v>0</v>
      </c>
      <c r="F17" s="125">
        <f>RetribLaboralesAnual_2022!F17/12</f>
        <v>361.77</v>
      </c>
      <c r="G17" s="128">
        <f t="shared" si="0"/>
        <v>2346.4500000000003</v>
      </c>
      <c r="H17" s="128">
        <f t="shared" si="1"/>
        <v>2708.2200000000003</v>
      </c>
      <c r="I17" s="110" t="s">
        <v>19</v>
      </c>
      <c r="J17" s="13"/>
      <c r="K17" s="23">
        <v>2100.9499999999998</v>
      </c>
      <c r="L17" s="23">
        <v>2424.86</v>
      </c>
      <c r="M17" s="22">
        <f t="shared" si="2"/>
        <v>-245.50000000000045</v>
      </c>
      <c r="N17" s="22">
        <f t="shared" si="3"/>
        <v>-283.36000000000013</v>
      </c>
    </row>
    <row r="18" spans="1:16" s="5" customFormat="1" ht="9.9499999999999993" customHeight="1" thickBot="1" x14ac:dyDescent="0.25">
      <c r="A18" s="24"/>
      <c r="B18" s="25"/>
      <c r="C18" s="45"/>
      <c r="D18" s="27"/>
      <c r="E18" s="9"/>
      <c r="F18" s="9"/>
      <c r="G18" s="55"/>
      <c r="H18" s="55"/>
      <c r="I18" s="45"/>
      <c r="J18" s="29"/>
      <c r="K18" s="30"/>
      <c r="L18" s="30"/>
      <c r="M18" s="22"/>
      <c r="N18" s="22"/>
      <c r="P18" s="135"/>
    </row>
    <row r="19" spans="1:16" ht="9.9499999999999993" customHeight="1" x14ac:dyDescent="0.2">
      <c r="A19" s="232" t="s">
        <v>2</v>
      </c>
      <c r="B19" s="276">
        <v>19</v>
      </c>
      <c r="C19" s="107" t="s">
        <v>20</v>
      </c>
      <c r="D19" s="281">
        <f>RetribLaboralesAnual_2022!D19/12</f>
        <v>1949.4799999999998</v>
      </c>
      <c r="E19" s="129">
        <f>RetribLaboralesAnual_2022!E19/12</f>
        <v>665.53</v>
      </c>
      <c r="F19" s="123">
        <f>RetribLaboralesAnual_2022!F19/12</f>
        <v>485.89000000000004</v>
      </c>
      <c r="G19" s="126">
        <f t="shared" ref="G19:G26" si="4">D$19+E19</f>
        <v>2615.0099999999998</v>
      </c>
      <c r="H19" s="126">
        <f t="shared" ref="H19:H26" si="5">D$19+E19+F19</f>
        <v>3100.8999999999996</v>
      </c>
      <c r="I19" s="107" t="s">
        <v>20</v>
      </c>
      <c r="J19" s="13"/>
      <c r="K19" s="23">
        <v>2341.41</v>
      </c>
      <c r="L19" s="23">
        <v>2776.45</v>
      </c>
      <c r="M19" s="22">
        <f t="shared" ref="M19:M35" si="6">K19-G19</f>
        <v>-273.59999999999991</v>
      </c>
      <c r="N19" s="22">
        <f t="shared" ref="N19:N35" si="7">L19-H19</f>
        <v>-324.44999999999982</v>
      </c>
    </row>
    <row r="20" spans="1:16" ht="9.9499999999999993" customHeight="1" x14ac:dyDescent="0.2">
      <c r="A20" s="233"/>
      <c r="B20" s="280"/>
      <c r="C20" s="159" t="s">
        <v>21</v>
      </c>
      <c r="D20" s="284"/>
      <c r="E20" s="167">
        <f>RetribLaboralesAnual_2022!E20/12</f>
        <v>519.24</v>
      </c>
      <c r="F20" s="157">
        <f>RetribLaboralesAnual_2022!F20/12</f>
        <v>459.69</v>
      </c>
      <c r="G20" s="158">
        <f t="shared" si="4"/>
        <v>2468.7199999999998</v>
      </c>
      <c r="H20" s="158">
        <f t="shared" si="5"/>
        <v>2928.41</v>
      </c>
      <c r="I20" s="159" t="s">
        <v>21</v>
      </c>
      <c r="J20" s="13"/>
      <c r="K20" s="23">
        <v>2210.42</v>
      </c>
      <c r="L20" s="23">
        <v>2622.01</v>
      </c>
      <c r="M20" s="22">
        <f t="shared" si="6"/>
        <v>-258.29999999999973</v>
      </c>
      <c r="N20" s="22">
        <f t="shared" si="7"/>
        <v>-306.39999999999964</v>
      </c>
    </row>
    <row r="21" spans="1:16" ht="9.9499999999999993" customHeight="1" x14ac:dyDescent="0.2">
      <c r="A21" s="233"/>
      <c r="B21" s="280"/>
      <c r="C21" s="108" t="s">
        <v>22</v>
      </c>
      <c r="D21" s="284"/>
      <c r="E21" s="130">
        <f>RetribLaboralesAnual_2022!E21/12</f>
        <v>428.02</v>
      </c>
      <c r="F21" s="124">
        <f>RetribLaboralesAnual_2022!F21/12</f>
        <v>433.01</v>
      </c>
      <c r="G21" s="127">
        <f t="shared" si="4"/>
        <v>2377.5</v>
      </c>
      <c r="H21" s="127">
        <f t="shared" si="5"/>
        <v>2810.51</v>
      </c>
      <c r="I21" s="108" t="s">
        <v>22</v>
      </c>
      <c r="J21" s="13"/>
      <c r="K21" s="23">
        <v>2128.75</v>
      </c>
      <c r="L21" s="23">
        <v>2516.4499999999998</v>
      </c>
      <c r="M21" s="22">
        <f t="shared" si="6"/>
        <v>-248.75</v>
      </c>
      <c r="N21" s="22">
        <f t="shared" si="7"/>
        <v>-294.0600000000004</v>
      </c>
    </row>
    <row r="22" spans="1:16" ht="9.9499999999999993" customHeight="1" x14ac:dyDescent="0.2">
      <c r="A22" s="233"/>
      <c r="B22" s="280"/>
      <c r="C22" s="159" t="s">
        <v>23</v>
      </c>
      <c r="D22" s="284"/>
      <c r="E22" s="167">
        <f>RetribLaboralesAnual_2022!E22/12</f>
        <v>340.43</v>
      </c>
      <c r="F22" s="157">
        <f>RetribLaboralesAnual_2022!F22/12</f>
        <v>400.14000000000004</v>
      </c>
      <c r="G22" s="158">
        <f t="shared" si="4"/>
        <v>2289.91</v>
      </c>
      <c r="H22" s="158">
        <f t="shared" si="5"/>
        <v>2690.0499999999997</v>
      </c>
      <c r="I22" s="159" t="s">
        <v>23</v>
      </c>
      <c r="J22" s="13"/>
      <c r="K22" s="23">
        <v>2050.31</v>
      </c>
      <c r="L22" s="23">
        <v>2408.56</v>
      </c>
      <c r="M22" s="22">
        <f t="shared" si="6"/>
        <v>-239.59999999999991</v>
      </c>
      <c r="N22" s="22">
        <f t="shared" si="7"/>
        <v>-281.48999999999978</v>
      </c>
    </row>
    <row r="23" spans="1:16" ht="9.9499999999999993" customHeight="1" x14ac:dyDescent="0.2">
      <c r="A23" s="233"/>
      <c r="B23" s="280"/>
      <c r="C23" s="108" t="s">
        <v>24</v>
      </c>
      <c r="D23" s="284"/>
      <c r="E23" s="130">
        <f>RetribLaboralesAnual_2022!E23/12</f>
        <v>252.71</v>
      </c>
      <c r="F23" s="124">
        <f>RetribLaboralesAnual_2022!F23/12</f>
        <v>367.22</v>
      </c>
      <c r="G23" s="127">
        <f t="shared" si="4"/>
        <v>2202.1899999999996</v>
      </c>
      <c r="H23" s="127">
        <f t="shared" si="5"/>
        <v>2569.41</v>
      </c>
      <c r="I23" s="108" t="s">
        <v>24</v>
      </c>
      <c r="J23" s="13"/>
      <c r="K23" s="23">
        <v>1971.77</v>
      </c>
      <c r="L23" s="23">
        <v>2300.5700000000002</v>
      </c>
      <c r="M23" s="22">
        <f t="shared" si="6"/>
        <v>-230.41999999999962</v>
      </c>
      <c r="N23" s="22">
        <f t="shared" si="7"/>
        <v>-268.83999999999969</v>
      </c>
    </row>
    <row r="24" spans="1:16" ht="9.9499999999999993" customHeight="1" x14ac:dyDescent="0.2">
      <c r="A24" s="233"/>
      <c r="B24" s="280"/>
      <c r="C24" s="159" t="s">
        <v>25</v>
      </c>
      <c r="D24" s="284"/>
      <c r="E24" s="167">
        <f>RetribLaboralesAnual_2022!E24/12</f>
        <v>147.32</v>
      </c>
      <c r="F24" s="157">
        <f>RetribLaboralesAnual_2022!F24/12</f>
        <v>316.92</v>
      </c>
      <c r="G24" s="158">
        <f t="shared" si="4"/>
        <v>2096.7999999999997</v>
      </c>
      <c r="H24" s="158">
        <f t="shared" si="5"/>
        <v>2413.7199999999998</v>
      </c>
      <c r="I24" s="159" t="s">
        <v>25</v>
      </c>
      <c r="J24" s="13"/>
      <c r="K24" s="23">
        <v>1877.41</v>
      </c>
      <c r="L24" s="23">
        <v>2161.17</v>
      </c>
      <c r="M24" s="22">
        <f t="shared" si="6"/>
        <v>-219.38999999999965</v>
      </c>
      <c r="N24" s="22">
        <f t="shared" si="7"/>
        <v>-252.54999999999973</v>
      </c>
    </row>
    <row r="25" spans="1:16" ht="9.9499999999999993" customHeight="1" x14ac:dyDescent="0.2">
      <c r="A25" s="233"/>
      <c r="B25" s="280"/>
      <c r="C25" s="108" t="s">
        <v>26</v>
      </c>
      <c r="D25" s="284"/>
      <c r="E25" s="130">
        <f>RetribLaboralesAnual_2022!E25/12</f>
        <v>45.56</v>
      </c>
      <c r="F25" s="124">
        <f>RetribLaboralesAnual_2022!F25/12</f>
        <v>266.48</v>
      </c>
      <c r="G25" s="127">
        <f t="shared" si="4"/>
        <v>1995.0399999999997</v>
      </c>
      <c r="H25" s="127">
        <f t="shared" si="5"/>
        <v>2261.5199999999995</v>
      </c>
      <c r="I25" s="108" t="s">
        <v>26</v>
      </c>
      <c r="J25" s="13"/>
      <c r="K25" s="23">
        <v>1786.3</v>
      </c>
      <c r="L25" s="23">
        <v>2024.89</v>
      </c>
      <c r="M25" s="22">
        <f t="shared" si="6"/>
        <v>-208.73999999999978</v>
      </c>
      <c r="N25" s="22">
        <f t="shared" si="7"/>
        <v>-236.62999999999943</v>
      </c>
    </row>
    <row r="26" spans="1:16" ht="11.25" customHeight="1" thickBot="1" x14ac:dyDescent="0.25">
      <c r="A26" s="233"/>
      <c r="B26" s="277"/>
      <c r="C26" s="160" t="s">
        <v>27</v>
      </c>
      <c r="D26" s="285"/>
      <c r="E26" s="168">
        <f>RetribLaboralesAnual_2022!E26/12</f>
        <v>0</v>
      </c>
      <c r="F26" s="169">
        <f>RetribLaboralesAnual_2022!F26/12</f>
        <v>250.16</v>
      </c>
      <c r="G26" s="170">
        <f t="shared" si="4"/>
        <v>1949.4799999999998</v>
      </c>
      <c r="H26" s="170">
        <f t="shared" si="5"/>
        <v>2199.64</v>
      </c>
      <c r="I26" s="160" t="s">
        <v>27</v>
      </c>
      <c r="J26" s="13"/>
      <c r="K26" s="23">
        <v>1745.51</v>
      </c>
      <c r="L26" s="23">
        <v>1969.48</v>
      </c>
      <c r="M26" s="22">
        <f t="shared" si="6"/>
        <v>-203.9699999999998</v>
      </c>
      <c r="N26" s="22">
        <f t="shared" si="7"/>
        <v>-230.15999999999985</v>
      </c>
    </row>
    <row r="27" spans="1:16" ht="9.9499999999999993" customHeight="1" x14ac:dyDescent="0.2">
      <c r="A27" s="233"/>
      <c r="B27" s="280">
        <v>18</v>
      </c>
      <c r="C27" s="109" t="s">
        <v>28</v>
      </c>
      <c r="D27" s="281">
        <f>RetribLaboralesAnual_2022!D27/12</f>
        <v>1910.46</v>
      </c>
      <c r="E27" s="129">
        <f>RetribLaboralesAnual_2022!E27/12</f>
        <v>711.07</v>
      </c>
      <c r="F27" s="123">
        <f>RetribLaboralesAnual_2022!F27/12</f>
        <v>485.89000000000004</v>
      </c>
      <c r="G27" s="126">
        <f t="shared" ref="G27:G35" si="8">D$27+E27</f>
        <v>2621.53</v>
      </c>
      <c r="H27" s="126">
        <f t="shared" ref="H27:H35" si="9">D$27+E27+F27</f>
        <v>3107.42</v>
      </c>
      <c r="I27" s="107" t="s">
        <v>28</v>
      </c>
      <c r="J27" s="13"/>
      <c r="K27" s="23">
        <v>2347.2383333333332</v>
      </c>
      <c r="L27" s="23">
        <v>2782.2783333333336</v>
      </c>
      <c r="M27" s="22">
        <f t="shared" si="6"/>
        <v>-274.29166666666697</v>
      </c>
      <c r="N27" s="22">
        <f t="shared" si="7"/>
        <v>-325.14166666666642</v>
      </c>
    </row>
    <row r="28" spans="1:16" ht="9.9499999999999993" customHeight="1" x14ac:dyDescent="0.2">
      <c r="A28" s="233"/>
      <c r="B28" s="280"/>
      <c r="C28" s="159" t="s">
        <v>29</v>
      </c>
      <c r="D28" s="284"/>
      <c r="E28" s="167">
        <f>RetribLaboralesAnual_2022!E28/12</f>
        <v>564.77</v>
      </c>
      <c r="F28" s="157">
        <f>RetribLaboralesAnual_2022!F28/12</f>
        <v>459.69</v>
      </c>
      <c r="G28" s="158">
        <f t="shared" si="8"/>
        <v>2475.23</v>
      </c>
      <c r="H28" s="158">
        <f t="shared" si="9"/>
        <v>2934.92</v>
      </c>
      <c r="I28" s="159" t="s">
        <v>29</v>
      </c>
      <c r="J28" s="13"/>
      <c r="K28" s="23">
        <v>2216.2466666666664</v>
      </c>
      <c r="L28" s="23">
        <v>2627.8366666666666</v>
      </c>
      <c r="M28" s="22">
        <f t="shared" si="6"/>
        <v>-258.98333333333358</v>
      </c>
      <c r="N28" s="22">
        <f t="shared" si="7"/>
        <v>-307.08333333333348</v>
      </c>
    </row>
    <row r="29" spans="1:16" ht="9.9499999999999993" customHeight="1" x14ac:dyDescent="0.2">
      <c r="A29" s="233"/>
      <c r="B29" s="280"/>
      <c r="C29" s="108" t="s">
        <v>30</v>
      </c>
      <c r="D29" s="284"/>
      <c r="E29" s="130">
        <f>RetribLaboralesAnual_2022!E29/12</f>
        <v>473.56</v>
      </c>
      <c r="F29" s="124">
        <f>RetribLaboralesAnual_2022!F29/12</f>
        <v>433.01</v>
      </c>
      <c r="G29" s="127">
        <f t="shared" si="8"/>
        <v>2384.02</v>
      </c>
      <c r="H29" s="127">
        <f t="shared" si="9"/>
        <v>2817.0299999999997</v>
      </c>
      <c r="I29" s="108" t="s">
        <v>30</v>
      </c>
      <c r="J29" s="31"/>
      <c r="K29" s="23">
        <v>2134.5749999999998</v>
      </c>
      <c r="L29" s="23">
        <v>2522.2750000000001</v>
      </c>
      <c r="M29" s="22">
        <f t="shared" si="6"/>
        <v>-249.44500000000016</v>
      </c>
      <c r="N29" s="22">
        <f t="shared" si="7"/>
        <v>-294.75499999999965</v>
      </c>
    </row>
    <row r="30" spans="1:16" ht="9.9499999999999993" customHeight="1" x14ac:dyDescent="0.2">
      <c r="A30" s="233"/>
      <c r="B30" s="280"/>
      <c r="C30" s="159" t="s">
        <v>31</v>
      </c>
      <c r="D30" s="284"/>
      <c r="E30" s="167">
        <f>RetribLaboralesAnual_2022!E30/12</f>
        <v>385.96</v>
      </c>
      <c r="F30" s="157">
        <f>RetribLaboralesAnual_2022!F30/12</f>
        <v>400.14000000000004</v>
      </c>
      <c r="G30" s="158">
        <f t="shared" si="8"/>
        <v>2296.42</v>
      </c>
      <c r="H30" s="158">
        <f t="shared" si="9"/>
        <v>2696.56</v>
      </c>
      <c r="I30" s="159" t="s">
        <v>31</v>
      </c>
      <c r="J30" s="13"/>
      <c r="K30" s="23">
        <v>2056.13</v>
      </c>
      <c r="L30" s="23">
        <v>2414.38</v>
      </c>
      <c r="M30" s="22">
        <f t="shared" si="6"/>
        <v>-240.28999999999996</v>
      </c>
      <c r="N30" s="22">
        <f t="shared" si="7"/>
        <v>-282.17999999999984</v>
      </c>
    </row>
    <row r="31" spans="1:16" ht="9.9499999999999993" customHeight="1" x14ac:dyDescent="0.2">
      <c r="A31" s="233"/>
      <c r="B31" s="280"/>
      <c r="C31" s="108" t="s">
        <v>32</v>
      </c>
      <c r="D31" s="284"/>
      <c r="E31" s="130">
        <f>RetribLaboralesAnual_2022!E31/12</f>
        <v>298.25</v>
      </c>
      <c r="F31" s="124">
        <f>RetribLaboralesAnual_2022!F31/12</f>
        <v>367.22</v>
      </c>
      <c r="G31" s="127">
        <f t="shared" si="8"/>
        <v>2208.71</v>
      </c>
      <c r="H31" s="127">
        <f t="shared" si="9"/>
        <v>2575.9300000000003</v>
      </c>
      <c r="I31" s="108" t="s">
        <v>32</v>
      </c>
      <c r="J31" s="13"/>
      <c r="K31" s="23">
        <v>1977.595</v>
      </c>
      <c r="L31" s="23">
        <v>2306.395</v>
      </c>
      <c r="M31" s="22">
        <f t="shared" si="6"/>
        <v>-231.11500000000001</v>
      </c>
      <c r="N31" s="22">
        <f t="shared" si="7"/>
        <v>-269.53500000000031</v>
      </c>
    </row>
    <row r="32" spans="1:16" ht="9.9499999999999993" customHeight="1" x14ac:dyDescent="0.2">
      <c r="A32" s="233"/>
      <c r="B32" s="280"/>
      <c r="C32" s="159" t="s">
        <v>33</v>
      </c>
      <c r="D32" s="284"/>
      <c r="E32" s="167">
        <f>RetribLaboralesAnual_2022!E32/12</f>
        <v>192.85</v>
      </c>
      <c r="F32" s="157">
        <f>RetribLaboralesAnual_2022!F32/12</f>
        <v>316.92</v>
      </c>
      <c r="G32" s="158">
        <f t="shared" si="8"/>
        <v>2103.31</v>
      </c>
      <c r="H32" s="158">
        <f t="shared" si="9"/>
        <v>2420.23</v>
      </c>
      <c r="I32" s="159" t="s">
        <v>33</v>
      </c>
      <c r="J32" s="13"/>
      <c r="K32" s="23">
        <v>1883.2333333333333</v>
      </c>
      <c r="L32" s="23">
        <v>2166.9933333333333</v>
      </c>
      <c r="M32" s="22">
        <f t="shared" si="6"/>
        <v>-220.0766666666666</v>
      </c>
      <c r="N32" s="22">
        <f t="shared" si="7"/>
        <v>-253.23666666666668</v>
      </c>
    </row>
    <row r="33" spans="1:16" ht="9.9499999999999993" customHeight="1" x14ac:dyDescent="0.2">
      <c r="A33" s="233"/>
      <c r="B33" s="280"/>
      <c r="C33" s="108" t="s">
        <v>34</v>
      </c>
      <c r="D33" s="284"/>
      <c r="E33" s="130">
        <f>RetribLaboralesAnual_2022!E33/12</f>
        <v>91.11</v>
      </c>
      <c r="F33" s="124">
        <f>RetribLaboralesAnual_2022!F33/12</f>
        <v>266.48</v>
      </c>
      <c r="G33" s="127">
        <f t="shared" si="8"/>
        <v>2001.57</v>
      </c>
      <c r="H33" s="127">
        <f t="shared" si="9"/>
        <v>2268.0500000000002</v>
      </c>
      <c r="I33" s="108" t="s">
        <v>34</v>
      </c>
      <c r="J33" s="13"/>
      <c r="K33" s="23">
        <v>1792.125</v>
      </c>
      <c r="L33" s="23">
        <v>2030.7149999999999</v>
      </c>
      <c r="M33" s="22">
        <f t="shared" si="6"/>
        <v>-209.44499999999994</v>
      </c>
      <c r="N33" s="22">
        <f t="shared" si="7"/>
        <v>-237.33500000000026</v>
      </c>
    </row>
    <row r="34" spans="1:16" ht="9.9499999999999993" customHeight="1" x14ac:dyDescent="0.2">
      <c r="A34" s="233"/>
      <c r="B34" s="280"/>
      <c r="C34" s="159" t="s">
        <v>35</v>
      </c>
      <c r="D34" s="284"/>
      <c r="E34" s="167">
        <f>RetribLaboralesAnual_2022!E34/12</f>
        <v>45.54</v>
      </c>
      <c r="F34" s="157">
        <f>RetribLaboralesAnual_2022!F34/12</f>
        <v>250.16</v>
      </c>
      <c r="G34" s="158">
        <f t="shared" si="8"/>
        <v>1956</v>
      </c>
      <c r="H34" s="158">
        <f t="shared" si="9"/>
        <v>2206.16</v>
      </c>
      <c r="I34" s="159" t="s">
        <v>35</v>
      </c>
      <c r="J34" s="13"/>
      <c r="K34" s="23">
        <v>1751.3333333333333</v>
      </c>
      <c r="L34" s="23">
        <v>1975.3033333333333</v>
      </c>
      <c r="M34" s="22">
        <f t="shared" si="6"/>
        <v>-204.66666666666674</v>
      </c>
      <c r="N34" s="22">
        <f t="shared" si="7"/>
        <v>-230.85666666666657</v>
      </c>
    </row>
    <row r="35" spans="1:16" ht="10.5" customHeight="1" thickBot="1" x14ac:dyDescent="0.25">
      <c r="A35" s="234"/>
      <c r="B35" s="277"/>
      <c r="C35" s="110" t="s">
        <v>36</v>
      </c>
      <c r="D35" s="285"/>
      <c r="E35" s="131">
        <f>RetribLaboralesAnual_2022!E35/12</f>
        <v>0</v>
      </c>
      <c r="F35" s="125">
        <f>RetribLaboralesAnual_2022!F35/12</f>
        <v>233.78</v>
      </c>
      <c r="G35" s="128">
        <f t="shared" si="8"/>
        <v>1910.46</v>
      </c>
      <c r="H35" s="128">
        <f t="shared" si="9"/>
        <v>2144.2400000000002</v>
      </c>
      <c r="I35" s="110" t="s">
        <v>36</v>
      </c>
      <c r="J35" s="13"/>
      <c r="K35" s="23">
        <v>1710.57</v>
      </c>
      <c r="L35" s="23">
        <v>1919.89</v>
      </c>
      <c r="M35" s="22">
        <f t="shared" si="6"/>
        <v>-199.8900000000001</v>
      </c>
      <c r="N35" s="22">
        <f t="shared" si="7"/>
        <v>-224.35000000000014</v>
      </c>
    </row>
    <row r="36" spans="1:16" s="5" customFormat="1" ht="9.9499999999999993" customHeight="1" thickBot="1" x14ac:dyDescent="0.25">
      <c r="A36" s="24"/>
      <c r="B36" s="25"/>
      <c r="C36" s="45"/>
      <c r="D36" s="27"/>
      <c r="E36" s="9"/>
      <c r="F36" s="9"/>
      <c r="G36" s="55"/>
      <c r="H36" s="55"/>
      <c r="I36" s="45"/>
      <c r="J36" s="29"/>
      <c r="K36" s="30"/>
      <c r="L36" s="30"/>
      <c r="M36" s="22"/>
      <c r="N36" s="22"/>
      <c r="P36" s="135"/>
    </row>
    <row r="37" spans="1:16" ht="9.9499999999999993" customHeight="1" x14ac:dyDescent="0.2">
      <c r="A37" s="232" t="s">
        <v>3</v>
      </c>
      <c r="B37" s="239">
        <v>18</v>
      </c>
      <c r="C37" s="111" t="s">
        <v>32</v>
      </c>
      <c r="D37" s="281">
        <f>RetribLaboralesAnual_2022!D37/12</f>
        <v>1615.4099999999999</v>
      </c>
      <c r="E37" s="129">
        <f>RetribLaboralesAnual_2022!E37/12</f>
        <v>299.51</v>
      </c>
      <c r="F37" s="123">
        <f>RetribLaboralesAnual_2022!F37/12</f>
        <v>373.76</v>
      </c>
      <c r="G37" s="126">
        <f t="shared" ref="G37:G43" si="10">D$37+E37</f>
        <v>1914.9199999999998</v>
      </c>
      <c r="H37" s="126">
        <f t="shared" ref="H37:H43" si="11">D$37+E37+F37</f>
        <v>2288.6799999999998</v>
      </c>
      <c r="I37" s="107" t="s">
        <v>32</v>
      </c>
      <c r="J37" s="13"/>
      <c r="K37" s="23">
        <v>1714.575</v>
      </c>
      <c r="L37" s="23">
        <v>2049.2249999999999</v>
      </c>
      <c r="M37" s="22">
        <f t="shared" ref="M37:M52" si="12">K37-G37</f>
        <v>-200.3449999999998</v>
      </c>
      <c r="N37" s="22">
        <f t="shared" ref="N37:N52" si="13">L37-H37</f>
        <v>-239.45499999999993</v>
      </c>
    </row>
    <row r="38" spans="1:16" ht="9.9499999999999993" customHeight="1" x14ac:dyDescent="0.2">
      <c r="A38" s="242"/>
      <c r="B38" s="278"/>
      <c r="C38" s="161" t="s">
        <v>33</v>
      </c>
      <c r="D38" s="282"/>
      <c r="E38" s="167">
        <f>RetribLaboralesAnual_2022!E38/12</f>
        <v>192.86</v>
      </c>
      <c r="F38" s="157">
        <f>RetribLaboralesAnual_2022!F38/12</f>
        <v>324.72000000000003</v>
      </c>
      <c r="G38" s="158">
        <f t="shared" si="10"/>
        <v>1808.27</v>
      </c>
      <c r="H38" s="158">
        <f t="shared" si="11"/>
        <v>2132.9899999999998</v>
      </c>
      <c r="I38" s="159" t="s">
        <v>33</v>
      </c>
      <c r="J38" s="13"/>
      <c r="K38" s="23">
        <v>1619.0833333333333</v>
      </c>
      <c r="L38" s="23">
        <v>1909.8233333333333</v>
      </c>
      <c r="M38" s="22">
        <f t="shared" si="12"/>
        <v>-189.18666666666672</v>
      </c>
      <c r="N38" s="22">
        <f t="shared" si="13"/>
        <v>-223.16666666666652</v>
      </c>
    </row>
    <row r="39" spans="1:16" ht="9.9499999999999993" customHeight="1" x14ac:dyDescent="0.2">
      <c r="A39" s="242"/>
      <c r="B39" s="278"/>
      <c r="C39" s="139" t="s">
        <v>34</v>
      </c>
      <c r="D39" s="282"/>
      <c r="E39" s="130">
        <f>RetribLaboralesAnual_2022!E39/12</f>
        <v>91.14</v>
      </c>
      <c r="F39" s="124">
        <f>RetribLaboralesAnual_2022!F39/12</f>
        <v>274.25</v>
      </c>
      <c r="G39" s="127">
        <f t="shared" si="10"/>
        <v>1706.55</v>
      </c>
      <c r="H39" s="127">
        <f t="shared" si="11"/>
        <v>1980.8</v>
      </c>
      <c r="I39" s="108" t="s">
        <v>34</v>
      </c>
      <c r="J39" s="13"/>
      <c r="K39" s="23">
        <v>1527.9949999999999</v>
      </c>
      <c r="L39" s="23">
        <v>1773.5450000000001</v>
      </c>
      <c r="M39" s="22">
        <f t="shared" si="12"/>
        <v>-178.55500000000006</v>
      </c>
      <c r="N39" s="22">
        <f t="shared" si="13"/>
        <v>-207.25499999999988</v>
      </c>
      <c r="O39" s="152"/>
    </row>
    <row r="40" spans="1:16" ht="9.9499999999999993" customHeight="1" x14ac:dyDescent="0.2">
      <c r="A40" s="242"/>
      <c r="B40" s="278"/>
      <c r="C40" s="161" t="s">
        <v>35</v>
      </c>
      <c r="D40" s="282"/>
      <c r="E40" s="167">
        <f>RetribLaboralesAnual_2022!E40/12</f>
        <v>45.54999999999999</v>
      </c>
      <c r="F40" s="157">
        <f>RetribLaboralesAnual_2022!F40/12</f>
        <v>257.97000000000003</v>
      </c>
      <c r="G40" s="158">
        <f t="shared" si="10"/>
        <v>1660.9599999999998</v>
      </c>
      <c r="H40" s="158">
        <f t="shared" si="11"/>
        <v>1918.9299999999998</v>
      </c>
      <c r="I40" s="159" t="s">
        <v>35</v>
      </c>
      <c r="J40" s="13"/>
      <c r="K40" s="23">
        <v>1487.1833333333332</v>
      </c>
      <c r="L40" s="23">
        <v>1718.1533333333332</v>
      </c>
      <c r="M40" s="22">
        <f t="shared" si="12"/>
        <v>-173.77666666666664</v>
      </c>
      <c r="N40" s="22">
        <f t="shared" si="13"/>
        <v>-200.77666666666664</v>
      </c>
    </row>
    <row r="41" spans="1:16" ht="9.9499999999999993" customHeight="1" x14ac:dyDescent="0.2">
      <c r="A41" s="242"/>
      <c r="B41" s="278"/>
      <c r="C41" s="112" t="s">
        <v>37</v>
      </c>
      <c r="D41" s="282"/>
      <c r="E41" s="130">
        <f>RetribLaboralesAnual_2022!E41/12</f>
        <v>240.57000000000002</v>
      </c>
      <c r="F41" s="124">
        <f>RetribLaboralesAnual_2022!F41/12</f>
        <v>311.20999999999998</v>
      </c>
      <c r="G41" s="127">
        <f t="shared" si="10"/>
        <v>1855.9799999999998</v>
      </c>
      <c r="H41" s="127">
        <f t="shared" si="11"/>
        <v>2167.1899999999996</v>
      </c>
      <c r="I41" s="108" t="s">
        <v>37</v>
      </c>
      <c r="J41" s="13"/>
      <c r="K41" s="23">
        <v>1661.8</v>
      </c>
      <c r="L41" s="23">
        <v>1940.45</v>
      </c>
      <c r="M41" s="22">
        <f t="shared" si="12"/>
        <v>-194.17999999999984</v>
      </c>
      <c r="N41" s="22">
        <f t="shared" si="13"/>
        <v>-226.73999999999955</v>
      </c>
    </row>
    <row r="42" spans="1:16" ht="9.9499999999999993" customHeight="1" x14ac:dyDescent="0.2">
      <c r="A42" s="242"/>
      <c r="B42" s="278"/>
      <c r="C42" s="161" t="s">
        <v>38</v>
      </c>
      <c r="D42" s="282"/>
      <c r="E42" s="167">
        <f>RetribLaboralesAnual_2022!E42/12</f>
        <v>84.43</v>
      </c>
      <c r="F42" s="157">
        <f>RetribLaboralesAnual_2022!F42/12</f>
        <v>255.22</v>
      </c>
      <c r="G42" s="158">
        <f t="shared" si="10"/>
        <v>1699.84</v>
      </c>
      <c r="H42" s="158">
        <f t="shared" si="11"/>
        <v>1955.06</v>
      </c>
      <c r="I42" s="159" t="s">
        <v>38</v>
      </c>
      <c r="J42" s="13"/>
      <c r="K42" s="23">
        <v>1522</v>
      </c>
      <c r="L42" s="23">
        <v>1750.51</v>
      </c>
      <c r="M42" s="22">
        <f t="shared" si="12"/>
        <v>-177.83999999999992</v>
      </c>
      <c r="N42" s="22">
        <f t="shared" si="13"/>
        <v>-204.54999999999995</v>
      </c>
    </row>
    <row r="43" spans="1:16" ht="9.9499999999999993" customHeight="1" thickBot="1" x14ac:dyDescent="0.25">
      <c r="A43" s="242"/>
      <c r="B43" s="279"/>
      <c r="C43" s="113" t="s">
        <v>36</v>
      </c>
      <c r="D43" s="283"/>
      <c r="E43" s="171">
        <f>RetribLaboralesAnual_2022!E43/12</f>
        <v>0</v>
      </c>
      <c r="F43" s="172">
        <f>RetribLaboralesAnual_2022!F43/12</f>
        <v>241.61</v>
      </c>
      <c r="G43" s="173">
        <f t="shared" si="10"/>
        <v>1615.4099999999999</v>
      </c>
      <c r="H43" s="173">
        <f t="shared" si="11"/>
        <v>1857.02</v>
      </c>
      <c r="I43" s="174" t="s">
        <v>36</v>
      </c>
      <c r="J43" s="13"/>
      <c r="K43" s="23">
        <v>1446.41</v>
      </c>
      <c r="L43" s="23">
        <v>1662.74</v>
      </c>
      <c r="M43" s="22">
        <f t="shared" si="12"/>
        <v>-168.99999999999977</v>
      </c>
      <c r="N43" s="22">
        <f t="shared" si="13"/>
        <v>-194.27999999999997</v>
      </c>
    </row>
    <row r="44" spans="1:16" ht="9.9499999999999993" customHeight="1" x14ac:dyDescent="0.2">
      <c r="A44" s="242"/>
      <c r="B44" s="240">
        <v>16</v>
      </c>
      <c r="C44" s="162" t="s">
        <v>39</v>
      </c>
      <c r="D44" s="281">
        <f>RetribLaboralesAnual_2022!D44/12</f>
        <v>1542.03</v>
      </c>
      <c r="E44" s="175">
        <f>RetribLaboralesAnual_2022!E44/12</f>
        <v>385.14000000000004</v>
      </c>
      <c r="F44" s="176">
        <f>RetribLaboralesAnual_2022!F44/12</f>
        <v>373.76</v>
      </c>
      <c r="G44" s="177">
        <f t="shared" ref="G44:G52" si="14">D$44+E44</f>
        <v>1927.17</v>
      </c>
      <c r="H44" s="177">
        <f t="shared" ref="H44:H52" si="15">D$44+E44+F44</f>
        <v>2300.9300000000003</v>
      </c>
      <c r="I44" s="178" t="s">
        <v>39</v>
      </c>
      <c r="J44" s="13"/>
      <c r="K44" s="23">
        <v>1725.5216666666665</v>
      </c>
      <c r="L44" s="23">
        <v>2060.1716666666666</v>
      </c>
      <c r="M44" s="22">
        <f t="shared" si="12"/>
        <v>-201.64833333333354</v>
      </c>
      <c r="N44" s="22">
        <f t="shared" si="13"/>
        <v>-240.75833333333367</v>
      </c>
    </row>
    <row r="45" spans="1:16" ht="9.9499999999999993" customHeight="1" x14ac:dyDescent="0.2">
      <c r="A45" s="242"/>
      <c r="B45" s="240"/>
      <c r="C45" s="112" t="s">
        <v>40</v>
      </c>
      <c r="D45" s="284"/>
      <c r="E45" s="130">
        <f>RetribLaboralesAnual_2022!E45/12</f>
        <v>278.49</v>
      </c>
      <c r="F45" s="124">
        <f>RetribLaboralesAnual_2022!F45/12</f>
        <v>324.72000000000003</v>
      </c>
      <c r="G45" s="127">
        <f t="shared" si="14"/>
        <v>1820.52</v>
      </c>
      <c r="H45" s="127">
        <f t="shared" si="15"/>
        <v>2145.2399999999998</v>
      </c>
      <c r="I45" s="108" t="s">
        <v>40</v>
      </c>
      <c r="J45" s="13"/>
      <c r="K45" s="23">
        <v>1630.03</v>
      </c>
      <c r="L45" s="23">
        <v>1920.77</v>
      </c>
      <c r="M45" s="22">
        <f t="shared" si="12"/>
        <v>-190.49</v>
      </c>
      <c r="N45" s="22">
        <f t="shared" si="13"/>
        <v>-224.4699999999998</v>
      </c>
    </row>
    <row r="46" spans="1:16" ht="9.9499999999999993" customHeight="1" x14ac:dyDescent="0.2">
      <c r="A46" s="242"/>
      <c r="B46" s="240"/>
      <c r="C46" s="161" t="s">
        <v>41</v>
      </c>
      <c r="D46" s="284"/>
      <c r="E46" s="167">
        <f>RetribLaboralesAnual_2022!E46/12</f>
        <v>176.77</v>
      </c>
      <c r="F46" s="157">
        <f>RetribLaboralesAnual_2022!F46/12</f>
        <v>274.25</v>
      </c>
      <c r="G46" s="158">
        <f t="shared" si="14"/>
        <v>1718.8</v>
      </c>
      <c r="H46" s="158">
        <f t="shared" si="15"/>
        <v>1993.05</v>
      </c>
      <c r="I46" s="159" t="s">
        <v>41</v>
      </c>
      <c r="J46" s="13"/>
      <c r="K46" s="23">
        <v>1538.9416666666666</v>
      </c>
      <c r="L46" s="23">
        <v>1784.4916666666663</v>
      </c>
      <c r="M46" s="22">
        <f t="shared" si="12"/>
        <v>-179.85833333333335</v>
      </c>
      <c r="N46" s="22">
        <f t="shared" si="13"/>
        <v>-208.55833333333362</v>
      </c>
    </row>
    <row r="47" spans="1:16" ht="9.9499999999999993" customHeight="1" x14ac:dyDescent="0.2">
      <c r="A47" s="242"/>
      <c r="B47" s="240"/>
      <c r="C47" s="112" t="s">
        <v>42</v>
      </c>
      <c r="D47" s="284"/>
      <c r="E47" s="130">
        <f>RetribLaboralesAnual_2022!E47/12</f>
        <v>131.18</v>
      </c>
      <c r="F47" s="124">
        <f>RetribLaboralesAnual_2022!F47/12</f>
        <v>257.97000000000003</v>
      </c>
      <c r="G47" s="127">
        <f t="shared" si="14"/>
        <v>1673.21</v>
      </c>
      <c r="H47" s="127">
        <f t="shared" si="15"/>
        <v>1931.18</v>
      </c>
      <c r="I47" s="108" t="s">
        <v>42</v>
      </c>
      <c r="J47" s="13"/>
      <c r="K47" s="23">
        <v>1498.13</v>
      </c>
      <c r="L47" s="23">
        <v>1729.1</v>
      </c>
      <c r="M47" s="22">
        <f t="shared" si="12"/>
        <v>-175.07999999999993</v>
      </c>
      <c r="N47" s="22">
        <f t="shared" si="13"/>
        <v>-202.08000000000015</v>
      </c>
    </row>
    <row r="48" spans="1:16" ht="9.9499999999999993" customHeight="1" x14ac:dyDescent="0.2">
      <c r="A48" s="242"/>
      <c r="B48" s="240"/>
      <c r="C48" s="161" t="s">
        <v>43</v>
      </c>
      <c r="D48" s="284"/>
      <c r="E48" s="167">
        <f>RetribLaboralesAnual_2022!E48/12</f>
        <v>326.19</v>
      </c>
      <c r="F48" s="157">
        <f>RetribLaboralesAnual_2022!F48/12</f>
        <v>311.20999999999998</v>
      </c>
      <c r="G48" s="158">
        <f t="shared" si="14"/>
        <v>1868.22</v>
      </c>
      <c r="H48" s="158">
        <f t="shared" si="15"/>
        <v>2179.4299999999998</v>
      </c>
      <c r="I48" s="159" t="s">
        <v>43</v>
      </c>
      <c r="J48" s="13"/>
      <c r="K48" s="23">
        <v>1672.74</v>
      </c>
      <c r="L48" s="23">
        <v>1951.39</v>
      </c>
      <c r="M48" s="22">
        <f t="shared" si="12"/>
        <v>-195.48000000000002</v>
      </c>
      <c r="N48" s="22">
        <f t="shared" si="13"/>
        <v>-228.03999999999974</v>
      </c>
    </row>
    <row r="49" spans="1:16" ht="9.9499999999999993" customHeight="1" x14ac:dyDescent="0.2">
      <c r="A49" s="242"/>
      <c r="B49" s="240"/>
      <c r="C49" s="112" t="s">
        <v>44</v>
      </c>
      <c r="D49" s="284"/>
      <c r="E49" s="130">
        <f>RetribLaboralesAnual_2022!E49/12</f>
        <v>170.05</v>
      </c>
      <c r="F49" s="124">
        <f>RetribLaboralesAnual_2022!F49/12</f>
        <v>255.22</v>
      </c>
      <c r="G49" s="127">
        <f t="shared" si="14"/>
        <v>1712.08</v>
      </c>
      <c r="H49" s="127">
        <f t="shared" si="15"/>
        <v>1967.3</v>
      </c>
      <c r="I49" s="108" t="s">
        <v>44</v>
      </c>
      <c r="J49" s="13"/>
      <c r="K49" s="23">
        <v>1532.94</v>
      </c>
      <c r="L49" s="23">
        <v>1761.45</v>
      </c>
      <c r="M49" s="22">
        <f t="shared" si="12"/>
        <v>-179.13999999999987</v>
      </c>
      <c r="N49" s="22">
        <f t="shared" si="13"/>
        <v>-205.84999999999991</v>
      </c>
    </row>
    <row r="50" spans="1:16" ht="9.9499999999999993" customHeight="1" x14ac:dyDescent="0.2">
      <c r="A50" s="242"/>
      <c r="B50" s="240"/>
      <c r="C50" s="161" t="s">
        <v>45</v>
      </c>
      <c r="D50" s="284"/>
      <c r="E50" s="167">
        <f>RetribLaboralesAnual_2022!E50/12</f>
        <v>85.64</v>
      </c>
      <c r="F50" s="157">
        <f>RetribLaboralesAnual_2022!F50/12</f>
        <v>241.61</v>
      </c>
      <c r="G50" s="158">
        <f t="shared" si="14"/>
        <v>1627.67</v>
      </c>
      <c r="H50" s="158">
        <f t="shared" si="15"/>
        <v>1869.2800000000002</v>
      </c>
      <c r="I50" s="159" t="s">
        <v>45</v>
      </c>
      <c r="J50" s="13"/>
      <c r="K50" s="23">
        <v>1457.3566666666666</v>
      </c>
      <c r="L50" s="23">
        <v>1673.6866666666665</v>
      </c>
      <c r="M50" s="22">
        <f t="shared" si="12"/>
        <v>-170.3133333333335</v>
      </c>
      <c r="N50" s="22">
        <f t="shared" si="13"/>
        <v>-195.5933333333337</v>
      </c>
    </row>
    <row r="51" spans="1:16" ht="9.9499999999999993" customHeight="1" x14ac:dyDescent="0.2">
      <c r="A51" s="242"/>
      <c r="B51" s="240"/>
      <c r="C51" s="112" t="s">
        <v>46</v>
      </c>
      <c r="D51" s="284"/>
      <c r="E51" s="130">
        <f>RetribLaboralesAnual_2022!E51/12</f>
        <v>42.78</v>
      </c>
      <c r="F51" s="124">
        <f>RetribLaboralesAnual_2022!F51/12</f>
        <v>231.24</v>
      </c>
      <c r="G51" s="127">
        <f t="shared" si="14"/>
        <v>1584.81</v>
      </c>
      <c r="H51" s="127">
        <f t="shared" si="15"/>
        <v>1816.05</v>
      </c>
      <c r="I51" s="108" t="s">
        <v>46</v>
      </c>
      <c r="J51" s="13"/>
      <c r="K51" s="23">
        <v>1418.9933333333331</v>
      </c>
      <c r="L51" s="23">
        <v>1626.0333333333331</v>
      </c>
      <c r="M51" s="22">
        <f t="shared" si="12"/>
        <v>-165.81666666666683</v>
      </c>
      <c r="N51" s="22">
        <f t="shared" si="13"/>
        <v>-190.01666666666688</v>
      </c>
    </row>
    <row r="52" spans="1:16" ht="9.9499999999999993" customHeight="1" thickBot="1" x14ac:dyDescent="0.25">
      <c r="A52" s="243"/>
      <c r="B52" s="241"/>
      <c r="C52" s="163" t="s">
        <v>47</v>
      </c>
      <c r="D52" s="285"/>
      <c r="E52" s="168">
        <f>RetribLaboralesAnual_2022!E52/12</f>
        <v>0</v>
      </c>
      <c r="F52" s="169">
        <f>RetribLaboralesAnual_2022!F52/12</f>
        <v>220.85</v>
      </c>
      <c r="G52" s="170">
        <f t="shared" si="14"/>
        <v>1542.03</v>
      </c>
      <c r="H52" s="170">
        <f t="shared" si="15"/>
        <v>1762.8799999999999</v>
      </c>
      <c r="I52" s="160" t="s">
        <v>47</v>
      </c>
      <c r="J52" s="13"/>
      <c r="K52" s="23">
        <v>1380.69</v>
      </c>
      <c r="L52" s="23">
        <v>1578.43</v>
      </c>
      <c r="M52" s="22">
        <f t="shared" si="12"/>
        <v>-161.33999999999992</v>
      </c>
      <c r="N52" s="22">
        <f t="shared" si="13"/>
        <v>-184.44999999999982</v>
      </c>
    </row>
    <row r="53" spans="1:16" s="5" customFormat="1" ht="9.9499999999999993" customHeight="1" thickBot="1" x14ac:dyDescent="0.25">
      <c r="A53" s="24"/>
      <c r="B53" s="25"/>
      <c r="C53" s="45"/>
      <c r="D53" s="27"/>
      <c r="E53" s="9"/>
      <c r="F53" s="9"/>
      <c r="G53" s="54"/>
      <c r="H53" s="54"/>
      <c r="I53" s="45"/>
      <c r="J53" s="29"/>
      <c r="K53" s="30"/>
      <c r="L53" s="30"/>
      <c r="M53" s="22"/>
      <c r="N53" s="22"/>
      <c r="P53" s="135"/>
    </row>
    <row r="54" spans="1:16" ht="9.9499999999999993" customHeight="1" thickBot="1" x14ac:dyDescent="0.25">
      <c r="A54" s="232" t="s">
        <v>5</v>
      </c>
      <c r="B54" s="90" t="s">
        <v>4</v>
      </c>
      <c r="C54" s="114" t="s">
        <v>48</v>
      </c>
      <c r="D54" s="119">
        <f>RetribLaboralesAnual_2022!D54/12</f>
        <v>1674</v>
      </c>
      <c r="E54" s="132">
        <f>RetribLaboralesAnual_2022!E54/12</f>
        <v>0</v>
      </c>
      <c r="F54" s="133">
        <f>RetribLaboralesAnual_2022!F54/12</f>
        <v>311.17</v>
      </c>
      <c r="G54" s="134">
        <f>D$54+E54</f>
        <v>1674</v>
      </c>
      <c r="H54" s="134">
        <f>D$54+E54+F54</f>
        <v>1985.17</v>
      </c>
      <c r="I54" s="118" t="s">
        <v>48</v>
      </c>
      <c r="J54" s="13"/>
      <c r="K54" s="23">
        <v>1498.86</v>
      </c>
      <c r="L54" s="23">
        <v>1777.48</v>
      </c>
      <c r="M54" s="22">
        <f t="shared" ref="M54:M69" si="16">K54-G54</f>
        <v>-175.1400000000001</v>
      </c>
      <c r="N54" s="22">
        <f t="shared" ref="N54:N69" si="17">L54-H54</f>
        <v>-207.69000000000005</v>
      </c>
    </row>
    <row r="55" spans="1:16" ht="9.9499999999999993" customHeight="1" x14ac:dyDescent="0.2">
      <c r="A55" s="233"/>
      <c r="B55" s="276">
        <v>18</v>
      </c>
      <c r="C55" s="164" t="s">
        <v>37</v>
      </c>
      <c r="D55" s="281">
        <f>RetribLaboralesAnual_2022!D55/12</f>
        <v>1464.54</v>
      </c>
      <c r="E55" s="175">
        <f>RetribLaboralesAnual_2022!E55/12</f>
        <v>244.4</v>
      </c>
      <c r="F55" s="176">
        <f>RetribLaboralesAnual_2022!F55/12</f>
        <v>311.17</v>
      </c>
      <c r="G55" s="177">
        <f>D$55+E55</f>
        <v>1708.94</v>
      </c>
      <c r="H55" s="177">
        <f>D$55+E55+F55</f>
        <v>2020.1100000000001</v>
      </c>
      <c r="I55" s="178" t="s">
        <v>37</v>
      </c>
      <c r="J55" s="13"/>
      <c r="K55" s="23">
        <v>1530.12</v>
      </c>
      <c r="L55" s="23">
        <v>1808.74</v>
      </c>
      <c r="M55" s="22">
        <f t="shared" si="16"/>
        <v>-178.82000000000016</v>
      </c>
      <c r="N55" s="22">
        <f t="shared" si="17"/>
        <v>-211.37000000000012</v>
      </c>
    </row>
    <row r="56" spans="1:16" ht="9.9499999999999993" customHeight="1" x14ac:dyDescent="0.2">
      <c r="A56" s="233"/>
      <c r="B56" s="280"/>
      <c r="C56" s="115" t="s">
        <v>38</v>
      </c>
      <c r="D56" s="284"/>
      <c r="E56" s="130">
        <f>RetribLaboralesAnual_2022!E56/12</f>
        <v>88.26</v>
      </c>
      <c r="F56" s="124">
        <f>RetribLaboralesAnual_2022!F56/12</f>
        <v>255.23</v>
      </c>
      <c r="G56" s="127">
        <f>D$55+E56</f>
        <v>1552.8</v>
      </c>
      <c r="H56" s="127">
        <f>D$55+E56+F56</f>
        <v>1808.03</v>
      </c>
      <c r="I56" s="108" t="s">
        <v>38</v>
      </c>
      <c r="J56" s="13"/>
      <c r="K56" s="23">
        <v>1390.32</v>
      </c>
      <c r="L56" s="23">
        <v>1618.84</v>
      </c>
      <c r="M56" s="22">
        <f t="shared" si="16"/>
        <v>-162.48000000000002</v>
      </c>
      <c r="N56" s="22">
        <f t="shared" si="17"/>
        <v>-189.19000000000005</v>
      </c>
    </row>
    <row r="57" spans="1:16" ht="9.9499999999999993" customHeight="1" thickBot="1" x14ac:dyDescent="0.25">
      <c r="A57" s="233"/>
      <c r="B57" s="277"/>
      <c r="C57" s="165" t="s">
        <v>36</v>
      </c>
      <c r="D57" s="285"/>
      <c r="E57" s="168">
        <f>RetribLaboralesAnual_2022!E57/12</f>
        <v>0</v>
      </c>
      <c r="F57" s="169">
        <f>RetribLaboralesAnual_2022!F57/12</f>
        <v>245.43999999999997</v>
      </c>
      <c r="G57" s="170">
        <f>D$55+E57</f>
        <v>1464.54</v>
      </c>
      <c r="H57" s="170">
        <f>D$55+E57+F57</f>
        <v>1709.98</v>
      </c>
      <c r="I57" s="160" t="s">
        <v>36</v>
      </c>
      <c r="J57" s="13"/>
      <c r="K57" s="23">
        <v>1311.3</v>
      </c>
      <c r="L57" s="23">
        <v>1531.06</v>
      </c>
      <c r="M57" s="22">
        <f t="shared" si="16"/>
        <v>-153.24</v>
      </c>
      <c r="N57" s="22">
        <f t="shared" si="17"/>
        <v>-178.92000000000007</v>
      </c>
    </row>
    <row r="58" spans="1:16" ht="9.9499999999999993" customHeight="1" x14ac:dyDescent="0.2">
      <c r="A58" s="233"/>
      <c r="B58" s="276">
        <v>16</v>
      </c>
      <c r="C58" s="116" t="s">
        <v>43</v>
      </c>
      <c r="D58" s="281">
        <f>RetribLaboralesAnual_2022!D58/12</f>
        <v>1391.17</v>
      </c>
      <c r="E58" s="129">
        <f>RetribLaboralesAnual_2022!E58/12</f>
        <v>330</v>
      </c>
      <c r="F58" s="123">
        <f>RetribLaboralesAnual_2022!F58/12</f>
        <v>311.17</v>
      </c>
      <c r="G58" s="126">
        <f>D$58+E58</f>
        <v>1721.17</v>
      </c>
      <c r="H58" s="126">
        <f>D$58+E58+F58</f>
        <v>2032.3400000000001</v>
      </c>
      <c r="I58" s="107" t="s">
        <v>43</v>
      </c>
      <c r="J58" s="13"/>
      <c r="K58" s="23">
        <v>1541.07</v>
      </c>
      <c r="L58" s="23">
        <v>1819.69</v>
      </c>
      <c r="M58" s="22">
        <f t="shared" si="16"/>
        <v>-180.10000000000014</v>
      </c>
      <c r="N58" s="22">
        <f t="shared" si="17"/>
        <v>-212.65000000000009</v>
      </c>
    </row>
    <row r="59" spans="1:16" ht="9.9499999999999993" customHeight="1" x14ac:dyDescent="0.2">
      <c r="A59" s="233"/>
      <c r="B59" s="280"/>
      <c r="C59" s="166" t="s">
        <v>44</v>
      </c>
      <c r="D59" s="284"/>
      <c r="E59" s="167">
        <f>RetribLaboralesAnual_2022!E59/12</f>
        <v>173.87</v>
      </c>
      <c r="F59" s="157">
        <f>RetribLaboralesAnual_2022!F59/12</f>
        <v>255.23</v>
      </c>
      <c r="G59" s="158">
        <f>D$58+E59</f>
        <v>1565.04</v>
      </c>
      <c r="H59" s="158">
        <f>D$58+E59+F59</f>
        <v>1820.27</v>
      </c>
      <c r="I59" s="159" t="s">
        <v>44</v>
      </c>
      <c r="J59" s="13"/>
      <c r="K59" s="23">
        <v>1401.27</v>
      </c>
      <c r="L59" s="23">
        <v>1629.79</v>
      </c>
      <c r="M59" s="22">
        <f t="shared" si="16"/>
        <v>-163.76999999999998</v>
      </c>
      <c r="N59" s="22">
        <f t="shared" si="17"/>
        <v>-190.48000000000002</v>
      </c>
    </row>
    <row r="60" spans="1:16" ht="9.9499999999999993" customHeight="1" x14ac:dyDescent="0.2">
      <c r="A60" s="233"/>
      <c r="B60" s="280"/>
      <c r="C60" s="115" t="s">
        <v>45</v>
      </c>
      <c r="D60" s="284"/>
      <c r="E60" s="130">
        <f>RetribLaboralesAnual_2022!E60/12</f>
        <v>85.63</v>
      </c>
      <c r="F60" s="124">
        <f>RetribLaboralesAnual_2022!F60/12</f>
        <v>245.43999999999997</v>
      </c>
      <c r="G60" s="127">
        <f>D$58+E60</f>
        <v>1476.8000000000002</v>
      </c>
      <c r="H60" s="127">
        <f>D$58+E60+F60</f>
        <v>1722.2400000000002</v>
      </c>
      <c r="I60" s="108" t="s">
        <v>45</v>
      </c>
      <c r="J60" s="13"/>
      <c r="K60" s="23">
        <v>1322.2566666666667</v>
      </c>
      <c r="L60" s="23">
        <v>1542.0166666666664</v>
      </c>
      <c r="M60" s="22">
        <f t="shared" si="16"/>
        <v>-154.54333333333352</v>
      </c>
      <c r="N60" s="22">
        <f t="shared" si="17"/>
        <v>-180.22333333333381</v>
      </c>
    </row>
    <row r="61" spans="1:16" ht="9.9499999999999993" customHeight="1" x14ac:dyDescent="0.2">
      <c r="A61" s="233"/>
      <c r="B61" s="280"/>
      <c r="C61" s="166" t="s">
        <v>46</v>
      </c>
      <c r="D61" s="284"/>
      <c r="E61" s="167">
        <f>RetribLaboralesAnual_2022!E61/12</f>
        <v>42.78</v>
      </c>
      <c r="F61" s="157">
        <f>RetribLaboralesAnual_2022!F61/12</f>
        <v>235.07000000000002</v>
      </c>
      <c r="G61" s="158">
        <f>D$58+E61</f>
        <v>1433.95</v>
      </c>
      <c r="H61" s="158">
        <f>D$58+E61+F61</f>
        <v>1669.02</v>
      </c>
      <c r="I61" s="159" t="s">
        <v>46</v>
      </c>
      <c r="J61" s="13"/>
      <c r="K61" s="23">
        <v>1283.9033333333332</v>
      </c>
      <c r="L61" s="23">
        <v>1494.3633333333332</v>
      </c>
      <c r="M61" s="22">
        <f t="shared" si="16"/>
        <v>-150.04666666666685</v>
      </c>
      <c r="N61" s="22">
        <f t="shared" si="17"/>
        <v>-174.65666666666675</v>
      </c>
    </row>
    <row r="62" spans="1:16" ht="9.9499999999999993" customHeight="1" thickBot="1" x14ac:dyDescent="0.25">
      <c r="A62" s="233"/>
      <c r="B62" s="277"/>
      <c r="C62" s="117" t="s">
        <v>47</v>
      </c>
      <c r="D62" s="285"/>
      <c r="E62" s="131">
        <f>RetribLaboralesAnual_2022!E62/12</f>
        <v>0</v>
      </c>
      <c r="F62" s="125">
        <f>RetribLaboralesAnual_2022!F62/12</f>
        <v>224.63</v>
      </c>
      <c r="G62" s="128">
        <f>D$58+E62</f>
        <v>1391.17</v>
      </c>
      <c r="H62" s="128">
        <f>D$58+E62+F62</f>
        <v>1615.8000000000002</v>
      </c>
      <c r="I62" s="110" t="s">
        <v>47</v>
      </c>
      <c r="J62" s="13"/>
      <c r="K62" s="23">
        <v>1245.5999999999999</v>
      </c>
      <c r="L62" s="23">
        <v>1446.73</v>
      </c>
      <c r="M62" s="22">
        <f t="shared" si="16"/>
        <v>-145.57000000000016</v>
      </c>
      <c r="N62" s="22">
        <f t="shared" si="17"/>
        <v>-169.07000000000016</v>
      </c>
    </row>
    <row r="63" spans="1:16" ht="9.9499999999999993" customHeight="1" x14ac:dyDescent="0.2">
      <c r="A63" s="233"/>
      <c r="B63" s="239">
        <v>14</v>
      </c>
      <c r="C63" s="162" t="s">
        <v>49</v>
      </c>
      <c r="D63" s="281">
        <f>RetribLaboralesAnual_2022!D63/12</f>
        <v>1338.6200000000001</v>
      </c>
      <c r="E63" s="175">
        <f>RetribLaboralesAnual_2022!E63/12</f>
        <v>391.3</v>
      </c>
      <c r="F63" s="176">
        <f>RetribLaboralesAnual_2022!F63/12</f>
        <v>311.17</v>
      </c>
      <c r="G63" s="177">
        <f t="shared" ref="G63:G69" si="18">D$63+E63</f>
        <v>1729.92</v>
      </c>
      <c r="H63" s="177">
        <f t="shared" ref="H63:H69" si="19">D$63+E63+F63</f>
        <v>2041.0900000000001</v>
      </c>
      <c r="I63" s="178" t="s">
        <v>49</v>
      </c>
      <c r="J63" s="13"/>
      <c r="K63" s="23">
        <v>1548.91</v>
      </c>
      <c r="L63" s="23">
        <v>1827.53</v>
      </c>
      <c r="M63" s="22">
        <f t="shared" si="16"/>
        <v>-181.01</v>
      </c>
      <c r="N63" s="22">
        <f t="shared" si="17"/>
        <v>-213.56000000000017</v>
      </c>
    </row>
    <row r="64" spans="1:16" ht="9.9499999999999993" customHeight="1" x14ac:dyDescent="0.2">
      <c r="A64" s="233"/>
      <c r="B64" s="240"/>
      <c r="C64" s="112" t="s">
        <v>50</v>
      </c>
      <c r="D64" s="284"/>
      <c r="E64" s="130">
        <f>RetribLaboralesAnual_2022!E64/12</f>
        <v>235.17</v>
      </c>
      <c r="F64" s="124">
        <f>RetribLaboralesAnual_2022!F64/12</f>
        <v>255.23</v>
      </c>
      <c r="G64" s="127">
        <f t="shared" si="18"/>
        <v>1573.7900000000002</v>
      </c>
      <c r="H64" s="127">
        <f t="shared" si="19"/>
        <v>1829.0200000000002</v>
      </c>
      <c r="I64" s="108" t="s">
        <v>50</v>
      </c>
      <c r="J64" s="13"/>
      <c r="K64" s="23">
        <v>1409.11</v>
      </c>
      <c r="L64" s="23">
        <v>1637.63</v>
      </c>
      <c r="M64" s="22">
        <f t="shared" si="16"/>
        <v>-164.68000000000029</v>
      </c>
      <c r="N64" s="22">
        <f t="shared" si="17"/>
        <v>-191.3900000000001</v>
      </c>
    </row>
    <row r="65" spans="1:16" ht="9.9499999999999993" customHeight="1" x14ac:dyDescent="0.2">
      <c r="A65" s="233"/>
      <c r="B65" s="240"/>
      <c r="C65" s="161" t="s">
        <v>51</v>
      </c>
      <c r="D65" s="284"/>
      <c r="E65" s="167">
        <f>RetribLaboralesAnual_2022!E65/12</f>
        <v>146.91</v>
      </c>
      <c r="F65" s="157">
        <f>RetribLaboralesAnual_2022!F65/12</f>
        <v>245.43999999999997</v>
      </c>
      <c r="G65" s="158">
        <f t="shared" si="18"/>
        <v>1485.5300000000002</v>
      </c>
      <c r="H65" s="158">
        <f t="shared" si="19"/>
        <v>1730.9700000000003</v>
      </c>
      <c r="I65" s="159" t="s">
        <v>51</v>
      </c>
      <c r="J65" s="13"/>
      <c r="K65" s="23">
        <v>1330.0933333333332</v>
      </c>
      <c r="L65" s="23">
        <v>1549.8533333333332</v>
      </c>
      <c r="M65" s="22">
        <f t="shared" si="16"/>
        <v>-155.43666666666695</v>
      </c>
      <c r="N65" s="22">
        <f t="shared" si="17"/>
        <v>-181.11666666666702</v>
      </c>
    </row>
    <row r="66" spans="1:16" ht="9.9499999999999993" customHeight="1" x14ac:dyDescent="0.2">
      <c r="A66" s="233"/>
      <c r="B66" s="240"/>
      <c r="C66" s="112" t="s">
        <v>52</v>
      </c>
      <c r="D66" s="284"/>
      <c r="E66" s="130">
        <f>RetribLaboralesAnual_2022!E66/12</f>
        <v>104.08999999999999</v>
      </c>
      <c r="F66" s="124">
        <f>RetribLaboralesAnual_2022!F66/12</f>
        <v>235.07000000000002</v>
      </c>
      <c r="G66" s="127">
        <f t="shared" si="18"/>
        <v>1442.71</v>
      </c>
      <c r="H66" s="127">
        <f t="shared" si="19"/>
        <v>1677.78</v>
      </c>
      <c r="I66" s="108" t="s">
        <v>52</v>
      </c>
      <c r="J66" s="13"/>
      <c r="K66" s="23">
        <v>1291.74</v>
      </c>
      <c r="L66" s="23">
        <v>1502.2</v>
      </c>
      <c r="M66" s="22">
        <f t="shared" si="16"/>
        <v>-150.97000000000003</v>
      </c>
      <c r="N66" s="22">
        <f t="shared" si="17"/>
        <v>-175.57999999999993</v>
      </c>
    </row>
    <row r="67" spans="1:16" ht="9.9499999999999993" customHeight="1" x14ac:dyDescent="0.2">
      <c r="A67" s="233"/>
      <c r="B67" s="240"/>
      <c r="C67" s="161" t="s">
        <v>53</v>
      </c>
      <c r="D67" s="284"/>
      <c r="E67" s="167">
        <f>RetribLaboralesAnual_2022!E67/12</f>
        <v>61.31</v>
      </c>
      <c r="F67" s="157">
        <f>RetribLaboralesAnual_2022!F67/12</f>
        <v>224.63</v>
      </c>
      <c r="G67" s="158">
        <f t="shared" si="18"/>
        <v>1399.93</v>
      </c>
      <c r="H67" s="158">
        <f t="shared" si="19"/>
        <v>1624.56</v>
      </c>
      <c r="I67" s="159" t="s">
        <v>53</v>
      </c>
      <c r="J67" s="13"/>
      <c r="K67" s="23">
        <v>1253.4366666666667</v>
      </c>
      <c r="L67" s="23">
        <v>1454.5666666666666</v>
      </c>
      <c r="M67" s="22">
        <f t="shared" si="16"/>
        <v>-146.49333333333334</v>
      </c>
      <c r="N67" s="22">
        <f t="shared" si="17"/>
        <v>-169.99333333333334</v>
      </c>
    </row>
    <row r="68" spans="1:16" ht="9.9499999999999993" customHeight="1" x14ac:dyDescent="0.2">
      <c r="A68" s="233"/>
      <c r="B68" s="240"/>
      <c r="C68" s="112" t="s">
        <v>54</v>
      </c>
      <c r="D68" s="284"/>
      <c r="E68" s="130">
        <f>RetribLaboralesAnual_2022!E68/12</f>
        <v>30.61</v>
      </c>
      <c r="F68" s="124">
        <f>RetribLaboralesAnual_2022!F68/12</f>
        <v>185.14</v>
      </c>
      <c r="G68" s="127">
        <f t="shared" si="18"/>
        <v>1369.23</v>
      </c>
      <c r="H68" s="127">
        <f t="shared" si="19"/>
        <v>1554.37</v>
      </c>
      <c r="I68" s="108" t="s">
        <v>54</v>
      </c>
      <c r="J68" s="13"/>
      <c r="K68" s="23">
        <v>1225.9483333333333</v>
      </c>
      <c r="L68" s="23">
        <v>1391.7083333333333</v>
      </c>
      <c r="M68" s="22">
        <f t="shared" si="16"/>
        <v>-143.28166666666675</v>
      </c>
      <c r="N68" s="22">
        <f t="shared" si="17"/>
        <v>-162.66166666666663</v>
      </c>
    </row>
    <row r="69" spans="1:16" ht="9.9499999999999993" customHeight="1" thickBot="1" x14ac:dyDescent="0.25">
      <c r="A69" s="234"/>
      <c r="B69" s="241"/>
      <c r="C69" s="163" t="s">
        <v>55</v>
      </c>
      <c r="D69" s="285"/>
      <c r="E69" s="168">
        <f>RetribLaboralesAnual_2022!E69/12</f>
        <v>0</v>
      </c>
      <c r="F69" s="169">
        <f>RetribLaboralesAnual_2022!F69/12</f>
        <v>145.57</v>
      </c>
      <c r="G69" s="170">
        <f t="shared" si="18"/>
        <v>1338.6200000000001</v>
      </c>
      <c r="H69" s="170">
        <f t="shared" si="19"/>
        <v>1484.19</v>
      </c>
      <c r="I69" s="160" t="s">
        <v>55</v>
      </c>
      <c r="J69" s="13"/>
      <c r="K69" s="23">
        <v>1198.55</v>
      </c>
      <c r="L69" s="23">
        <v>1328.89</v>
      </c>
      <c r="M69" s="22">
        <f t="shared" si="16"/>
        <v>-140.07000000000016</v>
      </c>
      <c r="N69" s="22">
        <f t="shared" si="17"/>
        <v>-155.29999999999995</v>
      </c>
    </row>
    <row r="70" spans="1:16" s="5" customFormat="1" ht="9.9499999999999993" customHeight="1" thickBot="1" x14ac:dyDescent="0.25">
      <c r="A70" s="24"/>
      <c r="B70" s="25"/>
      <c r="C70" s="45"/>
      <c r="D70" s="27"/>
      <c r="E70" s="9"/>
      <c r="F70" s="9"/>
      <c r="G70" s="54"/>
      <c r="H70" s="54"/>
      <c r="I70" s="45"/>
      <c r="J70" s="29"/>
      <c r="K70" s="30"/>
      <c r="L70" s="30"/>
      <c r="M70" s="22"/>
      <c r="N70" s="22"/>
      <c r="P70" s="135"/>
    </row>
    <row r="71" spans="1:16" ht="9.9499999999999993" customHeight="1" thickBot="1" x14ac:dyDescent="0.25">
      <c r="A71" s="232" t="s">
        <v>6</v>
      </c>
      <c r="B71" s="90">
        <v>14</v>
      </c>
      <c r="C71" s="114" t="s">
        <v>55</v>
      </c>
      <c r="D71" s="119">
        <f>RetribLaboralesAnual_2022!D71/12</f>
        <v>1263.97</v>
      </c>
      <c r="E71" s="132">
        <f>RetribLaboralesAnual_2022!E71/12</f>
        <v>0</v>
      </c>
      <c r="F71" s="133">
        <f>RetribLaboralesAnual_2022!F71/12</f>
        <v>142.21</v>
      </c>
      <c r="G71" s="134">
        <f>D$71+E71</f>
        <v>1263.97</v>
      </c>
      <c r="H71" s="134">
        <f>D$71+E71+F71</f>
        <v>1406.18</v>
      </c>
      <c r="I71" s="118" t="s">
        <v>55</v>
      </c>
      <c r="J71" s="13"/>
      <c r="K71" s="23">
        <v>1131.72</v>
      </c>
      <c r="L71" s="23">
        <v>1259.06</v>
      </c>
      <c r="M71" s="22">
        <f t="shared" ref="M71:N76" si="20">K71-G71</f>
        <v>-132.25</v>
      </c>
      <c r="N71" s="22">
        <f t="shared" si="20"/>
        <v>-147.12000000000012</v>
      </c>
    </row>
    <row r="72" spans="1:16" ht="9.9499999999999993" customHeight="1" x14ac:dyDescent="0.2">
      <c r="A72" s="233"/>
      <c r="B72" s="276">
        <v>13</v>
      </c>
      <c r="C72" s="164" t="s">
        <v>56</v>
      </c>
      <c r="D72" s="281">
        <f>RetribLaboralesAnual_2022!D72/12</f>
        <v>1226.8399999999999</v>
      </c>
      <c r="E72" s="175">
        <f>RetribLaboralesAnual_2022!E72/12</f>
        <v>43.330000000000005</v>
      </c>
      <c r="F72" s="176">
        <f>RetribLaboralesAnual_2022!F72/12</f>
        <v>142.21</v>
      </c>
      <c r="G72" s="177">
        <f>D$72+E72</f>
        <v>1270.1699999999998</v>
      </c>
      <c r="H72" s="177">
        <f>D$72+E72+F72</f>
        <v>1412.3799999999999</v>
      </c>
      <c r="I72" s="178" t="s">
        <v>56</v>
      </c>
      <c r="J72" s="13"/>
      <c r="K72" s="23">
        <v>1137.2566666666667</v>
      </c>
      <c r="L72" s="23">
        <v>1264.5966666666668</v>
      </c>
      <c r="M72" s="22">
        <f t="shared" si="20"/>
        <v>-132.91333333333318</v>
      </c>
      <c r="N72" s="22">
        <f t="shared" si="20"/>
        <v>-147.78333333333308</v>
      </c>
    </row>
    <row r="73" spans="1:16" ht="9.9499999999999993" customHeight="1" thickBot="1" x14ac:dyDescent="0.25">
      <c r="A73" s="233"/>
      <c r="B73" s="277"/>
      <c r="C73" s="117" t="s">
        <v>57</v>
      </c>
      <c r="D73" s="285"/>
      <c r="E73" s="131">
        <f>RetribLaboralesAnual_2022!E73/12</f>
        <v>0</v>
      </c>
      <c r="F73" s="125">
        <f>RetribLaboralesAnual_2022!F73/12</f>
        <v>142.07</v>
      </c>
      <c r="G73" s="128">
        <f>D$72+E73</f>
        <v>1226.8399999999999</v>
      </c>
      <c r="H73" s="128">
        <f>D$72+E73+F73</f>
        <v>1368.9099999999999</v>
      </c>
      <c r="I73" s="110" t="s">
        <v>57</v>
      </c>
      <c r="J73" s="13"/>
      <c r="K73" s="23">
        <v>1098.47</v>
      </c>
      <c r="L73" s="23">
        <v>1225.67</v>
      </c>
      <c r="M73" s="22">
        <f t="shared" si="20"/>
        <v>-128.36999999999989</v>
      </c>
      <c r="N73" s="22">
        <f t="shared" si="20"/>
        <v>-143.23999999999978</v>
      </c>
    </row>
    <row r="74" spans="1:16" ht="9.9499999999999993" customHeight="1" x14ac:dyDescent="0.2">
      <c r="A74" s="233"/>
      <c r="B74" s="239">
        <v>12</v>
      </c>
      <c r="C74" s="162" t="s">
        <v>58</v>
      </c>
      <c r="D74" s="281">
        <f>RetribLaboralesAnual_2022!D74/12</f>
        <v>1189.67</v>
      </c>
      <c r="E74" s="175">
        <f>RetribLaboralesAnual_2022!E74/12</f>
        <v>86.68</v>
      </c>
      <c r="F74" s="176">
        <f>RetribLaboralesAnual_2022!F74/12</f>
        <v>142.21</v>
      </c>
      <c r="G74" s="177">
        <f>D$74+E74</f>
        <v>1276.3500000000001</v>
      </c>
      <c r="H74" s="177">
        <f>D$74+E74+F74</f>
        <v>1418.5600000000002</v>
      </c>
      <c r="I74" s="178" t="s">
        <v>58</v>
      </c>
      <c r="J74" s="13"/>
      <c r="K74" s="23">
        <v>1142.8</v>
      </c>
      <c r="L74" s="23">
        <v>1270.1400000000001</v>
      </c>
      <c r="M74" s="22">
        <f t="shared" si="20"/>
        <v>-133.55000000000018</v>
      </c>
      <c r="N74" s="22">
        <f t="shared" si="20"/>
        <v>-148.42000000000007</v>
      </c>
    </row>
    <row r="75" spans="1:16" ht="9.9499999999999993" customHeight="1" x14ac:dyDescent="0.2">
      <c r="A75" s="233"/>
      <c r="B75" s="240"/>
      <c r="C75" s="112" t="s">
        <v>59</v>
      </c>
      <c r="D75" s="284"/>
      <c r="E75" s="130">
        <f>RetribLaboralesAnual_2022!E75/12</f>
        <v>43.359999999999992</v>
      </c>
      <c r="F75" s="124">
        <f>RetribLaboralesAnual_2022!F75/12</f>
        <v>142.07</v>
      </c>
      <c r="G75" s="127">
        <f>D$74+E75</f>
        <v>1233.03</v>
      </c>
      <c r="H75" s="127">
        <f>D$74+E75+F75</f>
        <v>1375.1</v>
      </c>
      <c r="I75" s="108" t="s">
        <v>59</v>
      </c>
      <c r="J75" s="13"/>
      <c r="K75" s="23">
        <v>1104.0133333333333</v>
      </c>
      <c r="L75" s="23">
        <v>1231.2133333333334</v>
      </c>
      <c r="M75" s="22">
        <f t="shared" si="20"/>
        <v>-129.01666666666665</v>
      </c>
      <c r="N75" s="22">
        <f t="shared" si="20"/>
        <v>-143.88666666666654</v>
      </c>
    </row>
    <row r="76" spans="1:16" ht="9.9499999999999993" customHeight="1" thickBot="1" x14ac:dyDescent="0.25">
      <c r="A76" s="234"/>
      <c r="B76" s="241"/>
      <c r="C76" s="163" t="s">
        <v>60</v>
      </c>
      <c r="D76" s="285"/>
      <c r="E76" s="168">
        <f>RetribLaboralesAnual_2022!E76/12</f>
        <v>0</v>
      </c>
      <c r="F76" s="169">
        <f>RetribLaboralesAnual_2022!F76/12</f>
        <v>142.02000000000001</v>
      </c>
      <c r="G76" s="170">
        <f>D$74+E76</f>
        <v>1189.67</v>
      </c>
      <c r="H76" s="170">
        <f>D$74+E76+F76</f>
        <v>1331.69</v>
      </c>
      <c r="I76" s="160" t="s">
        <v>60</v>
      </c>
      <c r="J76" s="13"/>
      <c r="K76" s="23">
        <v>1065.2</v>
      </c>
      <c r="L76" s="23">
        <v>1192.3599999999999</v>
      </c>
      <c r="M76" s="22">
        <f t="shared" si="20"/>
        <v>-124.47000000000003</v>
      </c>
      <c r="N76" s="22">
        <f t="shared" si="20"/>
        <v>-139.33000000000015</v>
      </c>
    </row>
    <row r="77" spans="1:16" ht="9.75" customHeight="1" thickBot="1" x14ac:dyDescent="0.25">
      <c r="A77" s="32"/>
      <c r="B77" s="33"/>
      <c r="C77" s="33"/>
      <c r="D77" s="34"/>
      <c r="E77" s="35"/>
      <c r="F77" s="36"/>
      <c r="G77" s="38"/>
      <c r="H77" s="38"/>
      <c r="I77" s="33"/>
    </row>
    <row r="78" spans="1:16" s="7" customFormat="1" ht="13.5" customHeight="1" thickBot="1" x14ac:dyDescent="0.25">
      <c r="F78" s="8"/>
      <c r="G78" s="102"/>
      <c r="H78" s="179" t="s">
        <v>61</v>
      </c>
      <c r="I78" s="180" t="s">
        <v>62</v>
      </c>
      <c r="P78" s="137"/>
    </row>
    <row r="79" spans="1:16" s="7" customFormat="1" ht="15.75" customHeight="1" thickBot="1" x14ac:dyDescent="0.25">
      <c r="F79" s="274" t="s">
        <v>9</v>
      </c>
      <c r="G79" s="275"/>
      <c r="H79" s="103">
        <f>RetribLaboralesAnual_2022!H79/14</f>
        <v>30.617142857142856</v>
      </c>
      <c r="I79" s="103">
        <f>RetribLaboralesAnual_2022!I79/14</f>
        <v>25.174285714285713</v>
      </c>
      <c r="P79" s="137"/>
    </row>
    <row r="80" spans="1:16" s="7" customFormat="1" ht="8.25" customHeight="1" x14ac:dyDescent="0.2">
      <c r="C80" s="3"/>
      <c r="D80" s="3"/>
      <c r="E80" s="3"/>
      <c r="F80" s="3"/>
      <c r="P80" s="137"/>
    </row>
    <row r="81" spans="1:16" s="7" customFormat="1" ht="23.25" customHeight="1" x14ac:dyDescent="0.2">
      <c r="A81" s="273" t="str">
        <f>RetribLaboralesAnual_2022!A81</f>
        <v>* Los importes correspondientes al Complemento Específico de Perfeccionamiento Profesional y del Componente singular transitorio del Complemento Específico figuran en la tabla de retribuciones de personal funcionario</v>
      </c>
      <c r="B81" s="273"/>
      <c r="C81" s="273"/>
      <c r="D81" s="273"/>
      <c r="E81" s="273"/>
      <c r="F81" s="273"/>
      <c r="G81" s="273"/>
      <c r="H81" s="273"/>
      <c r="I81" s="273"/>
      <c r="J81" s="46"/>
      <c r="P81" s="137"/>
    </row>
    <row r="82" spans="1:16" s="7" customFormat="1" x14ac:dyDescent="0.2">
      <c r="H82" s="18"/>
      <c r="I82" s="47"/>
      <c r="J82" s="27"/>
      <c r="P82" s="137"/>
    </row>
    <row r="83" spans="1:16" s="7" customFormat="1" x14ac:dyDescent="0.2">
      <c r="A83" s="6"/>
      <c r="B83" s="27"/>
      <c r="C83" s="43"/>
      <c r="D83" s="43"/>
      <c r="E83" s="43"/>
      <c r="F83" s="43"/>
      <c r="G83" s="43"/>
      <c r="H83" s="18"/>
      <c r="I83" s="25"/>
      <c r="J83" s="48"/>
      <c r="P83" s="137"/>
    </row>
    <row r="84" spans="1:16" s="7" customFormat="1" x14ac:dyDescent="0.2">
      <c r="A84" s="6"/>
      <c r="B84" s="27"/>
      <c r="C84" s="43"/>
      <c r="D84" s="43"/>
      <c r="E84" s="43"/>
      <c r="F84" s="43"/>
      <c r="G84" s="43"/>
      <c r="H84" s="18"/>
      <c r="I84" s="25"/>
      <c r="J84" s="48"/>
      <c r="P84" s="137"/>
    </row>
    <row r="85" spans="1:16" s="7" customFormat="1" x14ac:dyDescent="0.2">
      <c r="A85" s="6"/>
      <c r="B85" s="27"/>
      <c r="C85" s="43"/>
      <c r="D85" s="43"/>
      <c r="E85" s="43"/>
      <c r="F85" s="43"/>
      <c r="G85" s="43"/>
      <c r="H85" s="18"/>
      <c r="I85" s="25"/>
      <c r="J85" s="48"/>
      <c r="P85" s="137"/>
    </row>
    <row r="86" spans="1:16" s="7" customFormat="1" x14ac:dyDescent="0.2">
      <c r="E86" s="49"/>
      <c r="F86" s="49"/>
      <c r="G86" s="50"/>
      <c r="H86" s="50"/>
      <c r="I86" s="47"/>
      <c r="J86" s="48"/>
      <c r="P86" s="137"/>
    </row>
    <row r="87" spans="1:16" s="7" customFormat="1" x14ac:dyDescent="0.2">
      <c r="E87" s="18"/>
      <c r="F87" s="18"/>
      <c r="G87" s="18"/>
      <c r="H87" s="51"/>
      <c r="I87" s="47"/>
      <c r="J87" s="48"/>
      <c r="P87" s="137"/>
    </row>
    <row r="88" spans="1:16" s="7" customFormat="1" x14ac:dyDescent="0.2">
      <c r="I88" s="47"/>
      <c r="J88" s="48"/>
      <c r="P88" s="137"/>
    </row>
    <row r="89" spans="1:16" s="7" customFormat="1" x14ac:dyDescent="0.2">
      <c r="I89" s="47"/>
      <c r="J89" s="48"/>
      <c r="P89" s="137"/>
    </row>
    <row r="90" spans="1:16" s="7" customFormat="1" x14ac:dyDescent="0.2">
      <c r="I90" s="47"/>
      <c r="J90" s="48"/>
      <c r="P90" s="137"/>
    </row>
    <row r="91" spans="1:16" s="7" customFormat="1" x14ac:dyDescent="0.2">
      <c r="I91" s="47"/>
      <c r="J91" s="48"/>
      <c r="P91" s="137"/>
    </row>
    <row r="92" spans="1:16" s="7" customFormat="1" x14ac:dyDescent="0.2">
      <c r="I92" s="47"/>
      <c r="J92" s="48"/>
      <c r="P92" s="137"/>
    </row>
    <row r="93" spans="1:16" s="7" customFormat="1" x14ac:dyDescent="0.2">
      <c r="I93" s="47"/>
      <c r="J93" s="48"/>
      <c r="P93" s="137"/>
    </row>
  </sheetData>
  <mergeCells count="42">
    <mergeCell ref="D72:D73"/>
    <mergeCell ref="D74:D76"/>
    <mergeCell ref="K7:L7"/>
    <mergeCell ref="D6:D7"/>
    <mergeCell ref="E6:E7"/>
    <mergeCell ref="F6:F7"/>
    <mergeCell ref="G6:G7"/>
    <mergeCell ref="D9:D17"/>
    <mergeCell ref="D19:D26"/>
    <mergeCell ref="D27:D35"/>
    <mergeCell ref="D44:D52"/>
    <mergeCell ref="A19:A35"/>
    <mergeCell ref="B19:B26"/>
    <mergeCell ref="B27:B35"/>
    <mergeCell ref="M7:N7"/>
    <mergeCell ref="H6:H7"/>
    <mergeCell ref="A9:A17"/>
    <mergeCell ref="B9:B17"/>
    <mergeCell ref="A3:I3"/>
    <mergeCell ref="B5:B7"/>
    <mergeCell ref="C5:C7"/>
    <mergeCell ref="A5:A7"/>
    <mergeCell ref="I5:I7"/>
    <mergeCell ref="G5:H5"/>
    <mergeCell ref="D5:F5"/>
    <mergeCell ref="A4:I4"/>
    <mergeCell ref="A81:I81"/>
    <mergeCell ref="F79:G79"/>
    <mergeCell ref="A37:A52"/>
    <mergeCell ref="A54:A69"/>
    <mergeCell ref="A71:A76"/>
    <mergeCell ref="B72:B73"/>
    <mergeCell ref="B37:B43"/>
    <mergeCell ref="B44:B52"/>
    <mergeCell ref="B55:B57"/>
    <mergeCell ref="B58:B62"/>
    <mergeCell ref="B74:B76"/>
    <mergeCell ref="D37:D43"/>
    <mergeCell ref="B63:B69"/>
    <mergeCell ref="D55:D57"/>
    <mergeCell ref="D58:D62"/>
    <mergeCell ref="D63:D69"/>
  </mergeCells>
  <phoneticPr fontId="12" type="noConversion"/>
  <printOptions horizontalCentered="1" verticalCentered="1"/>
  <pageMargins left="0.23622047244094491" right="0.19685039370078741" top="0.15748031496062992" bottom="0.15748031496062992" header="0.15748031496062992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RetribLaboralesAnual_2022</vt:lpstr>
      <vt:lpstr>RetribLaboralesMensual_2022</vt:lpstr>
      <vt:lpstr>RetribLaboralesAnual_2022!Área_de_impresión</vt:lpstr>
      <vt:lpstr>RetribLaboralesMensual_2022!Área_de_impresión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Tabla retribuciones 2022 - personal laboral</dc:title>
  <dc:creator>DGA</dc:creator>
  <cp:lastModifiedBy>Administrador</cp:lastModifiedBy>
  <cp:lastPrinted>2019-01-10T12:19:10Z</cp:lastPrinted>
  <dcterms:created xsi:type="dcterms:W3CDTF">2008-12-15T11:35:43Z</dcterms:created>
  <dcterms:modified xsi:type="dcterms:W3CDTF">2022-03-16T11:40:21Z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tabla_retribuciones_2022_personal_laboral.xlsx</vt:lpwstr>
  </property>
</Properties>
</file>